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D:\kravaji\Downloads\"/>
    </mc:Choice>
  </mc:AlternateContent>
  <xr:revisionPtr revIDLastSave="0" documentId="8_{C8CEE640-155C-48EC-9A56-01D50349240F}" xr6:coauthVersionLast="47" xr6:coauthVersionMax="47" xr10:uidLastSave="{00000000-0000-0000-0000-000000000000}"/>
  <workbookProtection workbookAlgorithmName="SHA-512" workbookHashValue="xPQUDyWAhvsEuqq7VGyDR+q3enh+8K/k+RUj+o1enB/hulawYLNAAMliBSIb33E6+2pvMdKXI18FRz5aqlcO7g==" workbookSaltValue="5nUXxS/d3i7S9EMbNXGXZw==" workbookSpinCount="100000" lockStructure="1"/>
  <bookViews>
    <workbookView xWindow="-120" yWindow="-120" windowWidth="29040" windowHeight="15840" tabRatio="893" xr2:uid="{00000000-000D-0000-FFFF-FFFF00000000}"/>
  </bookViews>
  <sheets>
    <sheet name="Oznámení" sheetId="1" r:id="rId1"/>
    <sheet name="Data" sheetId="28" state="hidden" r:id="rId2"/>
    <sheet name="List č. 01" sheetId="15" r:id="rId3"/>
    <sheet name="List č. 02" sheetId="16" r:id="rId4"/>
    <sheet name="List č. 03" sheetId="17" r:id="rId5"/>
    <sheet name="List č. 04" sheetId="18" r:id="rId6"/>
    <sheet name="List č. 05" sheetId="19" r:id="rId7"/>
    <sheet name="List č. 06" sheetId="20" r:id="rId8"/>
    <sheet name="List č. 07" sheetId="21" r:id="rId9"/>
    <sheet name="List č. 08" sheetId="22" r:id="rId10"/>
    <sheet name="List č. 09" sheetId="23" r:id="rId11"/>
    <sheet name="List č. 10 - právnická osoba" sheetId="24" r:id="rId12"/>
    <sheet name="List č. 10 - fyzická osoba" sheetId="26" r:id="rId13"/>
    <sheet name="List č. 10 - jiný zdroj" sheetId="27" r:id="rId14"/>
    <sheet name="List č. 11" sheetId="25" r:id="rId15"/>
  </sheets>
  <definedNames>
    <definedName name="_xlnm.Print_Titles" localSheetId="2">'List č. 01'!$9:$10</definedName>
    <definedName name="_xlnm.Print_Titles" localSheetId="3">'List č. 02'!$9:$10</definedName>
    <definedName name="_xlnm.Print_Titles" localSheetId="4">'List č. 03'!$9:$10</definedName>
    <definedName name="_xlnm.Print_Titles" localSheetId="5">'List č. 04'!$9:$10</definedName>
    <definedName name="_xlnm.Print_Titles" localSheetId="6">'List č. 05'!$9:$10</definedName>
    <definedName name="_xlnm.Print_Titles" localSheetId="7">'List č. 06'!$9:$10</definedName>
    <definedName name="_xlnm.Print_Titles" localSheetId="8">'List č. 07'!$9:$10</definedName>
    <definedName name="_xlnm.Print_Titles" localSheetId="9">'List č. 08'!$9:$10</definedName>
    <definedName name="_xlnm.Print_Titles" localSheetId="10">'List č. 09'!$9:$11</definedName>
    <definedName name="_xlnm.Print_Titles" localSheetId="12">'List č. 10 - fyzická osoba'!$9:$11</definedName>
    <definedName name="_xlnm.Print_Titles" localSheetId="13">'List č. 10 - jiný zdroj'!$9:$11</definedName>
    <definedName name="_xlnm.Print_Titles" localSheetId="11">'List č. 10 - právnická osoba'!$9:$11</definedName>
    <definedName name="_xlnm.Print_Titles" localSheetId="14">'List č. 11'!$9:$10</definedName>
    <definedName name="_xlnm.Print_Area" localSheetId="1">Data!$A$1:$D$289</definedName>
    <definedName name="_xlnm.Print_Area" localSheetId="0">Oznámení!$A$1:$D$292</definedName>
    <definedName name="Vstupní">Oznámení!$B$24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4" i="1" l="1"/>
  <c r="A18" i="18" l="1"/>
  <c r="B7" i="18"/>
  <c r="B8" i="18"/>
  <c r="B122" i="1" l="1"/>
  <c r="B8" i="25" l="1"/>
  <c r="B8" i="27"/>
  <c r="B8" i="26"/>
  <c r="B8" i="24"/>
  <c r="B8" i="23"/>
  <c r="B8" i="22"/>
  <c r="B8" i="21"/>
  <c r="B8" i="20"/>
  <c r="B8" i="19"/>
  <c r="B8" i="17"/>
  <c r="B8" i="16"/>
  <c r="B8" i="15"/>
  <c r="A1" i="25" l="1"/>
  <c r="A1" i="27"/>
  <c r="A1" i="26"/>
  <c r="A1" i="24"/>
  <c r="A1" i="23"/>
  <c r="A1" i="22"/>
  <c r="A1" i="21"/>
  <c r="A1" i="20"/>
  <c r="A1" i="19"/>
  <c r="A1" i="18"/>
  <c r="A1" i="17"/>
  <c r="A1" i="16"/>
  <c r="A1" i="15"/>
  <c r="E1" i="1"/>
  <c r="A131" i="1" l="1"/>
  <c r="A90" i="1"/>
  <c r="B7" i="25" l="1"/>
  <c r="B7" i="27"/>
  <c r="B7" i="26"/>
  <c r="B7" i="24"/>
  <c r="B7" i="23"/>
  <c r="B7" i="22"/>
  <c r="B7" i="21"/>
  <c r="B7" i="20"/>
  <c r="B7" i="19"/>
  <c r="B7" i="17"/>
  <c r="B7" i="16"/>
  <c r="B7" i="15"/>
  <c r="A140" i="20" l="1"/>
  <c r="A139" i="20"/>
  <c r="A129" i="20"/>
  <c r="A128" i="20"/>
  <c r="A118" i="20"/>
  <c r="A117" i="20"/>
  <c r="A107" i="20"/>
  <c r="A106" i="20"/>
  <c r="A96" i="20"/>
  <c r="A95" i="20"/>
  <c r="A85" i="20"/>
  <c r="A84" i="20"/>
  <c r="A69" i="20"/>
  <c r="A68" i="20"/>
  <c r="A58" i="20"/>
  <c r="A57" i="20"/>
  <c r="A47" i="20"/>
  <c r="A46" i="20"/>
  <c r="A36" i="20"/>
  <c r="A35" i="20"/>
  <c r="A25" i="20"/>
  <c r="A24" i="20"/>
  <c r="A64" i="20"/>
  <c r="A53" i="20"/>
  <c r="A42" i="20"/>
  <c r="A31" i="20"/>
  <c r="A20" i="20"/>
  <c r="A14" i="20" l="1"/>
  <c r="A13" i="20"/>
  <c r="A79" i="19" l="1"/>
  <c r="A74" i="19"/>
  <c r="A69" i="19"/>
  <c r="A64" i="19"/>
  <c r="A59" i="19"/>
  <c r="A54" i="19"/>
  <c r="A48" i="19"/>
  <c r="A39" i="19"/>
  <c r="A30" i="19"/>
  <c r="A21" i="19"/>
  <c r="A12" i="19"/>
  <c r="A73" i="18"/>
  <c r="A72" i="18"/>
  <c r="A71" i="18"/>
  <c r="A67" i="18"/>
  <c r="A66" i="18"/>
  <c r="A62" i="18"/>
  <c r="A61" i="18"/>
  <c r="A60" i="18"/>
  <c r="A56" i="18"/>
  <c r="A55" i="18"/>
  <c r="A51" i="18"/>
  <c r="A50" i="18"/>
  <c r="A49" i="18"/>
  <c r="A45" i="18"/>
  <c r="A44" i="18"/>
  <c r="A40" i="18"/>
  <c r="A39" i="18"/>
  <c r="A38" i="18"/>
  <c r="A34" i="18"/>
  <c r="A33" i="18"/>
  <c r="A29" i="18"/>
  <c r="A28" i="18"/>
  <c r="A27" i="18"/>
  <c r="A23" i="18"/>
  <c r="A22" i="18"/>
  <c r="A17" i="18"/>
  <c r="A16" i="18"/>
  <c r="A12" i="18"/>
  <c r="A11" i="18"/>
  <c r="A76" i="17"/>
  <c r="A69" i="17"/>
  <c r="A62" i="17"/>
  <c r="A55" i="17"/>
  <c r="A48" i="17"/>
  <c r="A41" i="17"/>
  <c r="A34" i="17"/>
  <c r="A27" i="17"/>
  <c r="A20" i="17"/>
  <c r="A13" i="17"/>
  <c r="A78" i="15"/>
  <c r="A72" i="15"/>
  <c r="A66" i="15"/>
  <c r="A60" i="15"/>
  <c r="A54" i="15"/>
  <c r="A48" i="15"/>
  <c r="A42" i="15"/>
  <c r="A36" i="15"/>
  <c r="A30" i="15"/>
  <c r="A24" i="15"/>
  <c r="A18" i="15"/>
  <c r="A12" i="15"/>
  <c r="A130" i="1" l="1"/>
  <c r="A115" i="1" l="1"/>
  <c r="A113" i="1"/>
  <c r="A108" i="1"/>
  <c r="A107" i="1"/>
  <c r="A106" i="1"/>
  <c r="A104" i="1"/>
  <c r="A99" i="1"/>
  <c r="A98" i="1"/>
  <c r="A97" i="1"/>
  <c r="A95" i="1"/>
  <c r="A89" i="1"/>
  <c r="A88" i="1"/>
  <c r="A86" i="1"/>
  <c r="A75" i="1"/>
  <c r="A74" i="1"/>
  <c r="A73" i="1"/>
  <c r="A70" i="1"/>
  <c r="A69" i="1"/>
  <c r="A60" i="1"/>
  <c r="A59" i="1"/>
  <c r="A58" i="1"/>
  <c r="A57" i="1"/>
  <c r="A48" i="1"/>
  <c r="A47" i="1"/>
  <c r="A46" i="1"/>
  <c r="A38" i="1"/>
  <c r="A37" i="1"/>
  <c r="A36" i="1"/>
  <c r="B6" i="18" l="1"/>
  <c r="B5" i="25"/>
  <c r="B5" i="27"/>
  <c r="B5" i="26"/>
  <c r="B5" i="24"/>
  <c r="B5" i="23"/>
  <c r="B5" i="22"/>
  <c r="B5" i="21"/>
  <c r="B5" i="20"/>
  <c r="B5" i="19"/>
  <c r="B5" i="18"/>
  <c r="B5" i="17"/>
  <c r="B6" i="25"/>
  <c r="B6" i="27"/>
  <c r="B6" i="26"/>
  <c r="B6" i="24"/>
  <c r="B6" i="23"/>
  <c r="B6" i="22"/>
  <c r="B6" i="21"/>
  <c r="B6" i="20"/>
  <c r="B6" i="19"/>
  <c r="B6" i="17"/>
  <c r="B6" i="16"/>
  <c r="B5" i="16"/>
  <c r="B6" i="15" l="1"/>
  <c r="B5" i="15"/>
  <c r="A136" i="1" l="1"/>
  <c r="A146" i="20"/>
  <c r="A135" i="20"/>
  <c r="A124" i="20"/>
  <c r="A113" i="20"/>
  <c r="A102" i="20"/>
  <c r="A91" i="20"/>
  <c r="A75" i="20"/>
  <c r="A145" i="20"/>
  <c r="A134" i="20"/>
  <c r="A123" i="20"/>
  <c r="A112" i="20"/>
  <c r="A101" i="20"/>
  <c r="A90" i="20"/>
  <c r="A74" i="20"/>
  <c r="A63" i="20"/>
  <c r="A52" i="20"/>
  <c r="A41" i="20"/>
  <c r="A30" i="20"/>
  <c r="A19" i="20"/>
  <c r="A100" i="20"/>
  <c r="A133" i="20"/>
  <c r="A73" i="20"/>
  <c r="A29" i="20"/>
  <c r="A137" i="1"/>
  <c r="E1" i="27"/>
  <c r="E1" i="21"/>
  <c r="E1" i="20"/>
  <c r="E1" i="19"/>
  <c r="E1" i="18"/>
  <c r="E1" i="17"/>
  <c r="E1" i="15"/>
  <c r="A225" i="1" l="1"/>
  <c r="A219" i="1"/>
  <c r="A213" i="1"/>
  <c r="A203" i="1"/>
  <c r="A193" i="1"/>
  <c r="A183" i="1"/>
  <c r="A171" i="1"/>
  <c r="A170" i="1"/>
  <c r="A158" i="1"/>
  <c r="A148" i="1"/>
  <c r="A145" i="1"/>
  <c r="A139" i="1"/>
  <c r="A132" i="1"/>
  <c r="A144" i="20"/>
  <c r="A122" i="20"/>
  <c r="A111" i="20"/>
  <c r="A89" i="20"/>
  <c r="A62" i="20"/>
  <c r="A51" i="20"/>
  <c r="A40" i="20"/>
  <c r="A143" i="20"/>
  <c r="A132" i="20"/>
  <c r="A121" i="20"/>
  <c r="A110" i="20"/>
  <c r="A99" i="20"/>
  <c r="A88" i="20"/>
  <c r="A72" i="20"/>
  <c r="A61" i="20"/>
  <c r="A50" i="20"/>
  <c r="A39" i="20"/>
  <c r="A28" i="20"/>
  <c r="A18" i="20"/>
  <c r="A17" i="20"/>
  <c r="L7" i="28"/>
  <c r="L8" i="28"/>
  <c r="L9" i="28"/>
  <c r="L10" i="28"/>
  <c r="L11" i="28"/>
  <c r="L12" i="28"/>
  <c r="L13" i="28"/>
  <c r="L6" i="28"/>
  <c r="L5" i="28"/>
  <c r="A251" i="1"/>
  <c r="A230" i="1"/>
  <c r="A174" i="1"/>
  <c r="A164" i="1"/>
  <c r="A152" i="1"/>
  <c r="A142" i="1"/>
  <c r="A118" i="1"/>
  <c r="A80" i="1"/>
  <c r="A65" i="1"/>
  <c r="A53" i="1"/>
  <c r="A43" i="1"/>
  <c r="L157" i="28"/>
  <c r="L150" i="28"/>
  <c r="L151" i="28"/>
  <c r="L152" i="28"/>
  <c r="L153" i="28"/>
  <c r="L154" i="28"/>
  <c r="L155" i="28"/>
  <c r="L156" i="28"/>
  <c r="L149" i="28"/>
  <c r="L148" i="28"/>
  <c r="L147" i="28"/>
  <c r="L138" i="28"/>
  <c r="L139" i="28"/>
  <c r="L140" i="28"/>
  <c r="L141" i="28"/>
  <c r="L142" i="28"/>
  <c r="L143" i="28"/>
  <c r="L144" i="28"/>
  <c r="L145" i="28"/>
  <c r="L137" i="28"/>
  <c r="L136" i="28"/>
  <c r="L135" i="28"/>
  <c r="L126" i="28"/>
  <c r="L127" i="28"/>
  <c r="L128" i="28"/>
  <c r="L129" i="28"/>
  <c r="L130" i="28"/>
  <c r="L131" i="28"/>
  <c r="L132" i="28"/>
  <c r="L133" i="28"/>
  <c r="L125" i="28"/>
  <c r="L124" i="28"/>
  <c r="L123" i="28"/>
  <c r="L114" i="28"/>
  <c r="L115" i="28"/>
  <c r="L116" i="28"/>
  <c r="L117" i="28"/>
  <c r="L118" i="28"/>
  <c r="L119" i="28"/>
  <c r="L120" i="28"/>
  <c r="L121" i="28"/>
  <c r="L113" i="28"/>
  <c r="L112" i="28"/>
  <c r="L111" i="28"/>
  <c r="L102" i="28"/>
  <c r="L103" i="28"/>
  <c r="L104" i="28"/>
  <c r="L105" i="28"/>
  <c r="L106" i="28"/>
  <c r="L107" i="28"/>
  <c r="L108" i="28"/>
  <c r="L109" i="28"/>
  <c r="L101" i="28"/>
  <c r="L100" i="28"/>
  <c r="L99" i="28"/>
  <c r="L97" i="28"/>
  <c r="L90" i="28"/>
  <c r="L91" i="28"/>
  <c r="L92" i="28"/>
  <c r="L93" i="28"/>
  <c r="L94" i="28"/>
  <c r="L95" i="28"/>
  <c r="L96" i="28"/>
  <c r="L89" i="28"/>
  <c r="L88" i="28"/>
  <c r="L87" i="28"/>
  <c r="L85" i="28"/>
  <c r="L78" i="28"/>
  <c r="L79" i="28"/>
  <c r="L80" i="28"/>
  <c r="L81" i="28"/>
  <c r="L82" i="28"/>
  <c r="L83" i="28"/>
  <c r="L84" i="28"/>
  <c r="L77" i="28"/>
  <c r="L76" i="28"/>
  <c r="L75" i="28"/>
  <c r="L73" i="28"/>
  <c r="L66" i="28"/>
  <c r="L67" i="28"/>
  <c r="L68" i="28"/>
  <c r="L69" i="28"/>
  <c r="L70" i="28"/>
  <c r="L71" i="28"/>
  <c r="L72" i="28"/>
  <c r="L65" i="28"/>
  <c r="L64" i="28"/>
  <c r="L63" i="28"/>
  <c r="L61" i="28"/>
  <c r="L54" i="28"/>
  <c r="L55" i="28"/>
  <c r="L56" i="28"/>
  <c r="L57" i="28"/>
  <c r="L58" i="28"/>
  <c r="L59" i="28"/>
  <c r="L60" i="28"/>
  <c r="L53" i="28"/>
  <c r="L52" i="28"/>
  <c r="L51" i="28"/>
  <c r="L48" i="28"/>
  <c r="L49" i="28"/>
  <c r="L42" i="28"/>
  <c r="L43" i="28"/>
  <c r="L44" i="28"/>
  <c r="L45" i="28"/>
  <c r="L46" i="28"/>
  <c r="L47" i="28"/>
  <c r="L41" i="28"/>
  <c r="L40" i="28"/>
  <c r="L30" i="28"/>
  <c r="L31" i="28"/>
  <c r="L32" i="28"/>
  <c r="L33" i="28"/>
  <c r="L34" i="28"/>
  <c r="L35" i="28"/>
  <c r="L36" i="28"/>
  <c r="L37" i="28"/>
  <c r="L29" i="28"/>
  <c r="L18" i="28"/>
  <c r="L19" i="28"/>
  <c r="L20" i="28"/>
  <c r="L21" i="28"/>
  <c r="L22" i="28"/>
  <c r="L23" i="28"/>
  <c r="L24" i="28"/>
  <c r="L25" i="28"/>
  <c r="L17" i="28"/>
  <c r="L28" i="28" l="1"/>
  <c r="L16" i="28"/>
  <c r="L39" i="28"/>
  <c r="L15" i="28"/>
  <c r="L27" i="28"/>
  <c r="L3" i="28"/>
  <c r="L4" i="28"/>
  <c r="E1" i="26"/>
  <c r="E1" i="24"/>
  <c r="E1" i="23"/>
  <c r="E1" i="22"/>
  <c r="A80" i="27"/>
  <c r="A76" i="27"/>
  <c r="A72" i="27"/>
  <c r="A68" i="27"/>
  <c r="A64" i="27"/>
  <c r="A60" i="27"/>
  <c r="A56" i="27"/>
  <c r="A52" i="27"/>
  <c r="A48" i="27"/>
  <c r="A44" i="27"/>
  <c r="A40" i="27"/>
  <c r="A36" i="27"/>
  <c r="A32" i="27"/>
  <c r="A28" i="27"/>
  <c r="A24" i="27"/>
  <c r="A20" i="27"/>
  <c r="A16" i="27"/>
  <c r="A12" i="27"/>
  <c r="A77" i="26"/>
  <c r="A72" i="26"/>
  <c r="A67" i="26"/>
  <c r="A62" i="26"/>
  <c r="A57" i="26"/>
  <c r="A52" i="26"/>
  <c r="A47" i="26"/>
  <c r="A42" i="26"/>
  <c r="A37" i="26"/>
  <c r="A32" i="26"/>
  <c r="A27" i="26"/>
  <c r="A22" i="26"/>
  <c r="A17" i="26"/>
  <c r="A12" i="26"/>
  <c r="A151" i="24"/>
  <c r="A142" i="24"/>
  <c r="A133" i="24"/>
  <c r="A124" i="24"/>
  <c r="A115" i="24"/>
  <c r="A106" i="24"/>
  <c r="A97" i="24"/>
  <c r="A88" i="24"/>
  <c r="A75" i="24"/>
  <c r="A66" i="24"/>
  <c r="A57" i="24"/>
  <c r="A48" i="24"/>
  <c r="A39" i="24"/>
  <c r="A30" i="24"/>
  <c r="A21" i="24"/>
  <c r="A12" i="24"/>
  <c r="A80" i="23"/>
  <c r="A79" i="23"/>
  <c r="A75" i="23"/>
  <c r="A74" i="23"/>
  <c r="A70" i="23"/>
  <c r="A69" i="23"/>
  <c r="A65" i="23"/>
  <c r="A64" i="23"/>
  <c r="A60" i="23"/>
  <c r="A59" i="23"/>
  <c r="A55" i="23"/>
  <c r="A54" i="23"/>
  <c r="A50" i="23"/>
  <c r="A49" i="23"/>
  <c r="A45" i="23"/>
  <c r="A44" i="23"/>
  <c r="A40" i="23"/>
  <c r="A39" i="23"/>
  <c r="A35" i="23"/>
  <c r="A34" i="23"/>
  <c r="A30" i="23"/>
  <c r="A29" i="23"/>
  <c r="A25" i="23"/>
  <c r="A24" i="23"/>
  <c r="A20" i="23"/>
  <c r="A19" i="23"/>
  <c r="A15" i="23"/>
  <c r="A14" i="23"/>
  <c r="A70" i="22"/>
  <c r="A62" i="22"/>
  <c r="A54" i="22"/>
  <c r="A46" i="22"/>
  <c r="A38" i="22"/>
  <c r="A30" i="22"/>
  <c r="A22" i="22"/>
  <c r="A14" i="22"/>
  <c r="A80" i="21"/>
  <c r="A77" i="21"/>
  <c r="A74" i="21"/>
  <c r="A71" i="21"/>
  <c r="A68" i="21"/>
  <c r="A65" i="21"/>
  <c r="A62" i="21"/>
  <c r="A59" i="21"/>
  <c r="A56" i="21"/>
  <c r="A53" i="21"/>
  <c r="A50" i="21"/>
  <c r="A47" i="21"/>
  <c r="A44" i="21"/>
  <c r="A41" i="21"/>
  <c r="A38" i="21"/>
  <c r="A35" i="21"/>
  <c r="A32" i="21"/>
  <c r="A29" i="21"/>
  <c r="A26" i="21"/>
  <c r="A23" i="21"/>
  <c r="A20" i="21"/>
  <c r="A17" i="21"/>
  <c r="A14" i="21"/>
  <c r="A11" i="21"/>
  <c r="A148" i="20"/>
  <c r="A141" i="20"/>
  <c r="A137" i="20"/>
  <c r="A130" i="20"/>
  <c r="A126" i="20"/>
  <c r="A119" i="20"/>
  <c r="A115" i="20"/>
  <c r="A108" i="20"/>
  <c r="A104" i="20"/>
  <c r="A97" i="20"/>
  <c r="A93" i="20"/>
  <c r="A86" i="20"/>
  <c r="A77" i="20"/>
  <c r="A70" i="20"/>
  <c r="A66" i="20"/>
  <c r="A59" i="20"/>
  <c r="A55" i="20"/>
  <c r="A48" i="20"/>
  <c r="A44" i="20"/>
  <c r="A37" i="20"/>
  <c r="A33" i="20"/>
  <c r="A26" i="20"/>
  <c r="A22" i="20"/>
  <c r="A15" i="20"/>
  <c r="A20" i="1" l="1"/>
  <c r="B182" i="1"/>
  <c r="A248" i="1"/>
  <c r="A247" i="1"/>
  <c r="A246" i="1"/>
  <c r="B245" i="1"/>
  <c r="A243" i="1"/>
  <c r="A242" i="1"/>
  <c r="A241" i="1"/>
  <c r="A240" i="1"/>
  <c r="A239" i="1"/>
  <c r="A238" i="1"/>
  <c r="A237" i="1"/>
  <c r="B236" i="1"/>
  <c r="A231" i="1"/>
  <c r="A227" i="1"/>
  <c r="B224" i="1"/>
  <c r="A222" i="1"/>
  <c r="A221" i="1"/>
  <c r="B218" i="1"/>
  <c r="A216" i="1"/>
  <c r="A215" i="1"/>
  <c r="B212" i="1"/>
  <c r="A210" i="1"/>
  <c r="A209" i="1"/>
  <c r="A208" i="1"/>
  <c r="A207" i="1"/>
  <c r="A206" i="1"/>
  <c r="A205" i="1"/>
  <c r="B202" i="1"/>
  <c r="A200" i="1"/>
  <c r="A199" i="1"/>
  <c r="A198" i="1"/>
  <c r="A197" i="1"/>
  <c r="A196" i="1"/>
  <c r="A195" i="1"/>
  <c r="B192" i="1"/>
  <c r="A190" i="1"/>
  <c r="A189" i="1"/>
  <c r="A188" i="1"/>
  <c r="A187" i="1"/>
  <c r="A186" i="1"/>
  <c r="A185" i="1"/>
  <c r="A169" i="1"/>
  <c r="A168" i="1"/>
  <c r="A161" i="1"/>
  <c r="A160" i="1"/>
  <c r="A159" i="1"/>
  <c r="A157" i="1"/>
  <c r="A156" i="1"/>
  <c r="A155" i="1"/>
  <c r="A146" i="1"/>
  <c r="A135" i="1"/>
  <c r="A134" i="1"/>
  <c r="A133" i="1"/>
  <c r="B112" i="1"/>
  <c r="A110" i="1"/>
  <c r="A109" i="1"/>
  <c r="B103" i="1"/>
  <c r="A101" i="1"/>
  <c r="A100" i="1"/>
  <c r="B94" i="1"/>
  <c r="A92" i="1"/>
  <c r="A91" i="1"/>
  <c r="B85" i="1"/>
  <c r="A62" i="1"/>
  <c r="A61" i="1"/>
  <c r="A50" i="1"/>
  <c r="A49" i="1"/>
  <c r="A40" i="1"/>
  <c r="A39" i="1"/>
  <c r="A75" i="18" l="1"/>
  <c r="A74" i="18"/>
  <c r="A64" i="18"/>
  <c r="A63" i="18"/>
  <c r="A53" i="18"/>
  <c r="A52" i="18"/>
  <c r="A42" i="18"/>
  <c r="A41" i="18"/>
  <c r="A31" i="18"/>
  <c r="A30" i="18"/>
  <c r="A20" i="18"/>
  <c r="A19" i="18"/>
  <c r="A77" i="1"/>
  <c r="A76" i="1"/>
  <c r="B20" i="25" l="1"/>
  <c r="B11" i="25"/>
  <c r="B11" i="24"/>
  <c r="B78" i="19"/>
  <c r="B73" i="19"/>
  <c r="B68" i="19"/>
  <c r="B63" i="19"/>
  <c r="B58" i="19"/>
  <c r="B53"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Kraval Jiří</author>
  </authors>
  <commentList>
    <comment ref="A19" authorId="0" shapeId="0" xr:uid="{00000000-0006-0000-0000-000001000000}">
      <text>
        <r>
          <rPr>
            <sz val="9"/>
            <color indexed="81"/>
            <rFont val="Tahoma"/>
            <family val="2"/>
            <charset val="238"/>
          </rPr>
          <t>Uveďte název soudu, ke kterému jste byl/a v daném období trvale přiřazen/a.</t>
        </r>
      </text>
    </comment>
    <comment ref="A20"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1" authorId="0" shapeId="0" xr:uid="{00000000-0006-0000-0000-000003000000}">
      <text>
        <r>
          <rPr>
            <sz val="9"/>
            <color indexed="81"/>
            <rFont val="Tahoma"/>
            <family val="2"/>
            <charset val="238"/>
          </rPr>
          <t>Zde můžete uvést další důležité informace nad rámec vyplňovaných údajů.</t>
        </r>
      </text>
    </comment>
    <comment ref="B27" authorId="1" shapeId="0" xr:uid="{00000000-0006-0000-0000-000004000000}">
      <text>
        <r>
          <rPr>
            <sz val="8"/>
            <color indexed="81"/>
            <rFont val="Tahoma"/>
            <family val="2"/>
            <charset val="238"/>
          </rPr>
          <t>Uveďte období, za které oznámení podáváte, tj. uveďte datum ukončení výkonu funkce.</t>
        </r>
      </text>
    </comment>
    <comment ref="A34"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36"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7"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který odpovídá za řádný provoz živnosti a za dodržování živnostenskoprávních předpisů a je k podnikateli ve smluvním vztahu; o způsob výkonu činnosti "samostatně" jde ve všech ostatních případech.</t>
        </r>
      </text>
    </comment>
    <comment ref="A38"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1" shapeId="0" xr:uid="{00000000-0006-0000-0000-000009000000}">
      <text>
        <r>
          <rPr>
            <sz val="8"/>
            <color indexed="81"/>
            <rFont val="Tahoma"/>
            <family val="2"/>
            <charset val="238"/>
          </rPr>
          <t>Uveďte ulici a číslo popisné/číslo orientační</t>
        </r>
      </text>
    </comment>
    <comment ref="A41" authorId="0" shapeId="0" xr:uid="{00000000-0006-0000-0000-00000A000000}">
      <text>
        <r>
          <rPr>
            <sz val="8"/>
            <color indexed="81"/>
            <rFont val="Tahoma"/>
            <family val="2"/>
            <charset val="238"/>
          </rPr>
          <t>Zde můžete uvést další důležité informace nad rámec vyplňovaných údajů.</t>
        </r>
      </text>
    </comment>
    <comment ref="A44" authorId="0" shapeId="0" xr:uid="{00000000-0006-0000-0000-00000B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46" authorId="0" shapeId="0" xr:uid="{00000000-0006-0000-00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0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0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1" shapeId="0" xr:uid="{00000000-0006-0000-0000-00000F000000}">
      <text>
        <r>
          <rPr>
            <sz val="8"/>
            <color indexed="81"/>
            <rFont val="Tahoma"/>
            <family val="2"/>
            <charset val="238"/>
          </rPr>
          <t>Uveďte ulici a číslo popisné/číslo orientační</t>
        </r>
      </text>
    </comment>
    <comment ref="A51" authorId="0" shapeId="0" xr:uid="{00000000-0006-0000-0000-000010000000}">
      <text>
        <r>
          <rPr>
            <sz val="8"/>
            <color indexed="81"/>
            <rFont val="Tahoma"/>
            <family val="2"/>
            <charset val="238"/>
          </rPr>
          <t xml:space="preserve">Zde můžete uvést další důležité informace nad rámec vyplňovaných údajů. </t>
        </r>
      </text>
    </comment>
    <comment ref="A55" authorId="0" shapeId="0" xr:uid="{00000000-0006-0000-0000-000011000000}">
      <text>
        <r>
          <rPr>
            <sz val="8"/>
            <color indexed="81"/>
            <rFont val="Tahoma"/>
            <family val="2"/>
            <charset val="238"/>
          </rPr>
          <t>Vyplňte, pokud jste členem uvedených orgánů.</t>
        </r>
      </text>
    </comment>
    <comment ref="A57" authorId="0" shapeId="0" xr:uid="{00000000-0006-0000-00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8" authorId="0" shapeId="0" xr:uid="{00000000-0006-0000-00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9" authorId="0" shapeId="0" xr:uid="{00000000-0006-0000-0000-000014000000}">
      <text>
        <r>
          <rPr>
            <sz val="8"/>
            <color indexed="81"/>
            <rFont val="Tahoma"/>
            <family val="2"/>
            <charset val="238"/>
          </rPr>
          <t>Uveďte příslušný orgán z nabídky; jde-li o jiný, než uvedený orgán, vyberte možnost "jiné" a konkretizujte jej v poznámce.</t>
        </r>
      </text>
    </comment>
    <comment ref="A60" authorId="0" shapeId="0" xr:uid="{00000000-0006-0000-00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2" authorId="1" shapeId="0" xr:uid="{00000000-0006-0000-0000-000016000000}">
      <text>
        <r>
          <rPr>
            <sz val="8"/>
            <color indexed="81"/>
            <rFont val="Tahoma"/>
            <family val="2"/>
            <charset val="238"/>
          </rPr>
          <t>Uveďte ulici a číslo popisné/číslo orientační</t>
        </r>
      </text>
    </comment>
    <comment ref="A63" authorId="0" shapeId="0" xr:uid="{00000000-0006-0000-0000-000017000000}">
      <text>
        <r>
          <rPr>
            <sz val="8"/>
            <color indexed="81"/>
            <rFont val="Tahoma"/>
            <family val="2"/>
            <charset val="238"/>
          </rPr>
          <t>Zde můžete uvést další důležité informace nad rámec vyplňovaných údajů.</t>
        </r>
      </text>
    </comment>
    <comment ref="A67" authorId="0" shapeId="0" xr:uid="{00000000-0006-0000-0000-000018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69" authorId="0" shapeId="0" xr:uid="{00000000-0006-0000-0000-000019000000}">
      <text>
        <r>
          <rPr>
            <sz val="8"/>
            <color indexed="81"/>
            <rFont val="Tahoma"/>
            <family val="2"/>
            <charset val="238"/>
          </rPr>
          <t>Zvolte předmět z nabízených možností: provozování rozhlasového vysílání, provozování televizního vysílání, vydávání periodického tisku.</t>
        </r>
      </text>
    </comment>
    <comment ref="A70" authorId="0" shapeId="0" xr:uid="{00000000-0006-0000-0000-00001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1" authorId="0" shapeId="0" xr:uid="{00000000-0006-0000-0000-00001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3" authorId="0" shapeId="0" xr:uid="{00000000-0006-0000-00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4" authorId="0" shapeId="0" xr:uid="{00000000-0006-0000-00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5" authorId="0" shapeId="0" xr:uid="{00000000-0006-0000-00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7" authorId="1" shapeId="0" xr:uid="{00000000-0006-0000-0000-00001F000000}">
      <text>
        <r>
          <rPr>
            <sz val="8"/>
            <color indexed="81"/>
            <rFont val="Tahoma"/>
            <family val="2"/>
            <charset val="238"/>
          </rPr>
          <t>Uveďte ulici a číslo popisné/číslo orientační</t>
        </r>
      </text>
    </comment>
    <comment ref="A78" authorId="0" shapeId="0" xr:uid="{00000000-0006-0000-0000-000020000000}">
      <text>
        <r>
          <rPr>
            <sz val="8"/>
            <color indexed="81"/>
            <rFont val="Tahoma"/>
            <family val="2"/>
            <charset val="238"/>
          </rPr>
          <t>Zde můžete uvést další důležité informace nad rámec vyplňovaných údajů.</t>
        </r>
      </text>
    </comment>
    <comment ref="A82" authorId="0" shapeId="0" xr:uid="{00000000-0006-0000-0000-000021000000}">
      <text>
        <r>
          <rPr>
            <sz val="8"/>
            <color indexed="81"/>
            <rFont val="Tahoma"/>
            <family val="2"/>
            <charset val="238"/>
          </rPr>
          <t>Vyplňte, pokud jste vedle funkce veřejného funkcionáře vykonával/a ještě některou z uvedených činností.</t>
        </r>
      </text>
    </comment>
    <comment ref="A86" authorId="0" shapeId="0" xr:uid="{00000000-0006-0000-0000-000022000000}">
      <text>
        <r>
          <rPr>
            <sz val="8"/>
            <color indexed="81"/>
            <rFont val="Tahoma"/>
            <family val="2"/>
            <charset val="238"/>
          </rPr>
          <t>Uveďte činnosti z nabídky; obdobným vztahem se rozumí např. dohoda o pracovní činnosti nebo dohoda o provedení práce.</t>
        </r>
      </text>
    </comment>
    <comment ref="A88" authorId="0" shapeId="0" xr:uid="{00000000-0006-0000-0000-00002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89" authorId="0" shapeId="0" xr:uid="{00000000-0006-0000-0000-00002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0" authorId="0" shapeId="0" xr:uid="{00000000-0006-0000-0000-000025000000}">
      <text>
        <r>
          <rPr>
            <sz val="8"/>
            <color indexed="81"/>
            <rFont val="Tahoma"/>
            <family val="2"/>
            <charset val="238"/>
          </rPr>
          <t>Uveďte dle zápisu v živnostenském, obchodním či jiném veřejném rejstříku.</t>
        </r>
      </text>
    </comment>
    <comment ref="A92" authorId="1" shapeId="0" xr:uid="{00000000-0006-0000-0000-000026000000}">
      <text>
        <r>
          <rPr>
            <sz val="8"/>
            <color indexed="81"/>
            <rFont val="Tahoma"/>
            <family val="2"/>
            <charset val="238"/>
          </rPr>
          <t>Uveďte ulici a číslo popisné/číslo orientační</t>
        </r>
      </text>
    </comment>
    <comment ref="A93" authorId="0" shapeId="0" xr:uid="{00000000-0006-0000-0000-000027000000}">
      <text>
        <r>
          <rPr>
            <sz val="8"/>
            <color indexed="81"/>
            <rFont val="Tahoma"/>
            <family val="2"/>
            <charset val="238"/>
          </rPr>
          <t>Zde můžete uvést další důležité informace nad rámec vyplňovaných údajů.</t>
        </r>
      </text>
    </comment>
    <comment ref="A95" authorId="0" shapeId="0" xr:uid="{00000000-0006-0000-0000-000028000000}">
      <text>
        <r>
          <rPr>
            <sz val="8"/>
            <color indexed="81"/>
            <rFont val="Tahoma"/>
            <family val="2"/>
            <charset val="238"/>
          </rPr>
          <t>Uveďte činnost z nabídky; obdobným vztahem se rozumí např. dohoda o pracovní činnosti nebo dohoda o provedení práce.</t>
        </r>
      </text>
    </comment>
    <comment ref="A97" authorId="0" shapeId="0" xr:uid="{00000000-0006-0000-0000-000029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8" authorId="0" shapeId="0" xr:uid="{00000000-0006-0000-0000-00002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9" authorId="0" shapeId="0" xr:uid="{00000000-0006-0000-0000-00002B000000}">
      <text>
        <r>
          <rPr>
            <sz val="8"/>
            <color indexed="81"/>
            <rFont val="Tahoma"/>
            <family val="2"/>
            <charset val="238"/>
          </rPr>
          <t>Uveďte dle zápisu v živnostenském, obchodním či jiném veřejném rejstříku.</t>
        </r>
      </text>
    </comment>
    <comment ref="A101" authorId="1" shapeId="0" xr:uid="{00000000-0006-0000-0000-00002C000000}">
      <text>
        <r>
          <rPr>
            <sz val="8"/>
            <color indexed="81"/>
            <rFont val="Tahoma"/>
            <family val="2"/>
            <charset val="238"/>
          </rPr>
          <t>Uveďte ulici a číslo popisné/číslo orientační</t>
        </r>
      </text>
    </comment>
    <comment ref="A102" authorId="0" shapeId="0" xr:uid="{00000000-0006-0000-0000-00002D000000}">
      <text>
        <r>
          <rPr>
            <sz val="8"/>
            <color indexed="81"/>
            <rFont val="Tahoma"/>
            <family val="2"/>
            <charset val="238"/>
          </rPr>
          <t>Zde můžete uvést další důležité informace nad rámec vyplňovaných údajů.</t>
        </r>
      </text>
    </comment>
    <comment ref="A104" authorId="0" shapeId="0" xr:uid="{00000000-0006-0000-0000-00002E000000}">
      <text>
        <r>
          <rPr>
            <sz val="8"/>
            <color indexed="81"/>
            <rFont val="Tahoma"/>
            <family val="2"/>
            <charset val="238"/>
          </rPr>
          <t>Uveďte činnost z nabídky; obdobným vztahem se rozumí např. dohoda o pracovní činnosti nebo dohoda o provedení práce.</t>
        </r>
      </text>
    </comment>
    <comment ref="A106" authorId="0" shapeId="0" xr:uid="{00000000-0006-0000-0000-00002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07" authorId="0" shapeId="0" xr:uid="{00000000-0006-0000-00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8" authorId="0" shapeId="0" xr:uid="{00000000-0006-0000-0000-000031000000}">
      <text>
        <r>
          <rPr>
            <sz val="8"/>
            <color indexed="81"/>
            <rFont val="Tahoma"/>
            <family val="2"/>
            <charset val="238"/>
          </rPr>
          <t>Uveďte dle zápisu v živnostenském, obchodním či jiném veřejném rejstříku.</t>
        </r>
      </text>
    </comment>
    <comment ref="A110" authorId="1" shapeId="0" xr:uid="{00000000-0006-0000-0000-000032000000}">
      <text>
        <r>
          <rPr>
            <sz val="8"/>
            <color indexed="81"/>
            <rFont val="Tahoma"/>
            <family val="2"/>
            <charset val="238"/>
          </rPr>
          <t>Uveďte ulici a číslo popisné/číslo orientační</t>
        </r>
      </text>
    </comment>
    <comment ref="A111" authorId="0" shapeId="0" xr:uid="{00000000-0006-0000-0000-000033000000}">
      <text>
        <r>
          <rPr>
            <sz val="8"/>
            <color indexed="81"/>
            <rFont val="Tahoma"/>
            <family val="2"/>
            <charset val="238"/>
          </rPr>
          <t>Zde můžete uvést další důležité informace nad rámec vyplňovaných údajů.</t>
        </r>
      </text>
    </comment>
    <comment ref="A113" authorId="0" shapeId="0" xr:uid="{00000000-0006-0000-0000-000034000000}">
      <text>
        <r>
          <rPr>
            <sz val="8"/>
            <color indexed="81"/>
            <rFont val="Tahoma"/>
            <family val="2"/>
            <charset val="238"/>
          </rPr>
          <t>Uveďte činnost z nabídky; obdobným vztahem se rozumí např. dohoda o pracovní činnosti nebo dohoda o provedení práce.</t>
        </r>
      </text>
    </comment>
    <comment ref="A115" authorId="0" shapeId="0" xr:uid="{00000000-0006-0000-0000-000035000000}">
      <text>
        <r>
          <rPr>
            <sz val="8"/>
            <color indexed="81"/>
            <rFont val="Tahoma"/>
            <family val="2"/>
            <charset val="238"/>
          </rPr>
          <t>Uveďte jméno a příjmení zaměstnavatele, který je nepodnikající fyzickou osobou, jež nemá IČO.</t>
        </r>
      </text>
    </comment>
    <comment ref="A116" authorId="0" shapeId="0" xr:uid="{00000000-0006-0000-0000-000036000000}">
      <text>
        <r>
          <rPr>
            <sz val="8"/>
            <color indexed="81"/>
            <rFont val="Tahoma"/>
            <family val="2"/>
            <charset val="238"/>
          </rPr>
          <t>Zde můžete uvést další důležité informace nad rámec vyplňovaných údajů.</t>
        </r>
      </text>
    </comment>
    <comment ref="A122" authorId="0" shapeId="0" xr:uid="{00000000-0006-0000-0000-000037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24" authorId="0" shapeId="0" xr:uid="{00000000-0006-0000-0000-000038000000}">
      <text>
        <r>
          <rPr>
            <b/>
            <sz val="8"/>
            <color indexed="81"/>
            <rFont val="Tahoma"/>
            <family val="2"/>
            <charset val="238"/>
          </rPr>
          <t>Nemovitá věc zapsaná v katastru nemovitostí</t>
        </r>
        <r>
          <rPr>
            <sz val="8"/>
            <color indexed="81"/>
            <rFont val="Tahoma"/>
            <family val="2"/>
            <charset val="238"/>
          </rPr>
          <t xml:space="preserve"> se označí pomocí údajů zapsaných na listu vlastnictví, vedeném pro nemovitou věc příslušným katastrálním úřadem, a dále se uvede údaj o pořizovací ceně a způsobu nabytí věci nemovité.
</t>
        </r>
        <r>
          <rPr>
            <b/>
            <sz val="8"/>
            <color indexed="81"/>
            <rFont val="Tahoma"/>
            <family val="2"/>
            <charset val="238"/>
          </rPr>
          <t>Nemovitá věc nezapsaná v katastru nemovitostí</t>
        </r>
        <r>
          <rPr>
            <sz val="8"/>
            <color indexed="81"/>
            <rFont val="Tahoma"/>
            <family val="2"/>
            <charset val="238"/>
          </rPr>
          <t xml:space="preserve"> se povinně označí druhem nemovité věci a uvede se údaj o pořizovací ceně a způsobu nabytí. U pozemku, stavby nebo jednotky musí soudce povinně vyznačit ještě specifikaci druhu. Jedná-li se o: 
• nemovitou věci v zahraničí, ta se dále označí pomocí dostupných identifikátorů (např.: obec, ulice, č. p.).
• podzemní stavbu se samostatným účelovým určením a drobnou stavbu, ta se dále označí jménem ulice, názvem obce a poštovním směrovacím číslem.
</t>
        </r>
      </text>
    </comment>
    <comment ref="A130" authorId="0" shapeId="0" xr:uid="{00000000-0006-0000-0000-000039000000}">
      <text>
        <r>
          <rPr>
            <sz val="8"/>
            <color indexed="81"/>
            <rFont val="Tahoma"/>
            <family val="2"/>
            <charset val="238"/>
          </rPr>
          <t>Vyberte z nabízených možností druh nemovité věci, který jste nabyl/a: pozemek, stavba, jednotka, právo stavby, jiné.</t>
        </r>
      </text>
    </comment>
    <comment ref="A131" authorId="0" shapeId="0" xr:uid="{00000000-0006-0000-0000-00003A000000}">
      <text>
        <r>
          <rPr>
            <sz val="8"/>
            <color indexed="81"/>
            <rFont val="Tahoma"/>
            <family val="2"/>
            <charset val="238"/>
          </rPr>
          <t>V závislosti na zvoleném druhu nemovité věci zvolte specifikaci druhu.</t>
        </r>
      </text>
    </comment>
    <comment ref="A132" authorId="0" shapeId="0" xr:uid="{00000000-0006-0000-0000-00003B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3" authorId="0" shapeId="0" xr:uid="{00000000-0006-0000-0000-00003C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35" authorId="0" shapeId="0" xr:uid="{00000000-0006-0000-0000-00003D000000}">
      <text>
        <r>
          <rPr>
            <sz val="8"/>
            <color indexed="81"/>
            <rFont val="Tahoma"/>
            <family val="2"/>
            <charset val="238"/>
          </rPr>
          <t>Uveďte dle údajů zapsaných na listu vlastnictví v katastru nemovitostí.</t>
        </r>
      </text>
    </comment>
    <comment ref="A136" authorId="0" shapeId="0" xr:uid="{00000000-0006-0000-0000-00003E000000}">
      <text>
        <r>
          <rPr>
            <sz val="8"/>
            <color indexed="81"/>
            <rFont val="Tahoma"/>
            <family val="2"/>
            <charset val="238"/>
          </rPr>
          <t>Uveďte dle údajů zapsaných na listu vlastnictví v katastru nemovitostí.</t>
        </r>
      </text>
    </comment>
    <comment ref="A137" authorId="0" shapeId="0" xr:uid="{00000000-0006-0000-0000-00003F000000}">
      <text>
        <r>
          <rPr>
            <sz val="8"/>
            <color indexed="81"/>
            <rFont val="Tahoma"/>
            <family val="2"/>
            <charset val="238"/>
          </rPr>
          <t>Uveďte číslo popisné/číslo evidenční.</t>
        </r>
        <r>
          <rPr>
            <sz val="9"/>
            <color indexed="81"/>
            <rFont val="Tahoma"/>
            <family val="2"/>
            <charset val="238"/>
          </rPr>
          <t xml:space="preserve">
</t>
        </r>
      </text>
    </comment>
    <comment ref="A139" authorId="0" shapeId="0" xr:uid="{00000000-0006-0000-0000-000040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0" authorId="0" shapeId="0" xr:uid="{00000000-0006-0000-0000-000041000000}">
      <text>
        <r>
          <rPr>
            <sz val="8"/>
            <color indexed="81"/>
            <rFont val="Tahoma"/>
            <family val="2"/>
            <charset val="238"/>
          </rPr>
          <t>Zde můžete uvést další důležité informace nad rámec vyplňovaných údajů.</t>
        </r>
      </text>
    </comment>
    <comment ref="A143" authorId="0" shapeId="0" xr:uid="{00000000-0006-0000-0000-000042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45" authorId="0" shapeId="0" xr:uid="{00000000-0006-0000-0000-000043000000}">
      <text>
        <r>
          <rPr>
            <sz val="8"/>
            <color indexed="81"/>
            <rFont val="Tahoma"/>
            <family val="2"/>
            <charset val="238"/>
          </rPr>
          <t>Vyberte z nabízených možností; pokud vyberete možnost jiné, konkretizujte tento údaj v poznámce (např. šeky, náložné listy, skladištní listy).</t>
        </r>
      </text>
    </comment>
    <comment ref="A146" authorId="0" shapeId="0" xr:uid="{00000000-0006-0000-0000-000044000000}">
      <text>
        <r>
          <rPr>
            <sz val="8"/>
            <color indexed="81"/>
            <rFont val="Tahoma"/>
            <family val="2"/>
            <charset val="238"/>
          </rPr>
          <t>Uveďte jméno a příjmení fyzické osoby, nebo obchodní firmu nebo název právnické osoby, která cenný papír vydala.</t>
        </r>
      </text>
    </comment>
    <comment ref="A148" authorId="0" shapeId="0" xr:uid="{00000000-0006-0000-0000-000045000000}">
      <text>
        <r>
          <rPr>
            <sz val="8"/>
            <color indexed="81"/>
            <rFont val="Tahoma"/>
            <family val="2"/>
            <charset val="238"/>
          </rPr>
          <t>Vyberte z možností druh vlastnictví: výlučné, spoluvlastnictví, společné jmění manželů.</t>
        </r>
      </text>
    </comment>
    <comment ref="A149" authorId="0" shapeId="0" xr:uid="{00000000-0006-0000-0000-000046000000}">
      <text>
        <r>
          <rPr>
            <sz val="8"/>
            <color indexed="81"/>
            <rFont val="Tahoma"/>
            <family val="2"/>
            <charset val="238"/>
          </rPr>
          <t>Uveďte cenu, za kterou jste cenné papíry, zaknihované cenné papíry nebo práva s nimi spojená nabyl/a.</t>
        </r>
      </text>
    </comment>
    <comment ref="A150" authorId="0" shapeId="0" xr:uid="{00000000-0006-0000-0000-000047000000}">
      <text>
        <r>
          <rPr>
            <sz val="8"/>
            <color indexed="81"/>
            <rFont val="Tahoma"/>
            <family val="2"/>
            <charset val="238"/>
          </rPr>
          <t>Zde můžete uvést další důležité informace nad rámec vyplňovaných údajů.</t>
        </r>
      </text>
    </comment>
    <comment ref="A153" authorId="0" shapeId="0" xr:uid="{00000000-0006-0000-0000-000048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55" authorId="0" shapeId="0" xr:uid="{00000000-0006-0000-0000-00004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6" authorId="0" shapeId="0" xr:uid="{00000000-0006-0000-0000-00004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8" authorId="0" shapeId="0" xr:uid="{00000000-0006-0000-0000-00004B000000}">
      <text>
        <r>
          <rPr>
            <sz val="8"/>
            <color indexed="81"/>
            <rFont val="Tahoma"/>
            <family val="2"/>
            <charset val="238"/>
          </rPr>
          <t>Vyberte z možností druh vlastnictví: výlučné, spoluvlastnictví, společné jmění manželů.</t>
        </r>
      </text>
    </comment>
    <comment ref="A159" authorId="0" shapeId="0" xr:uid="{00000000-0006-0000-0000-00004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1" authorId="1" shapeId="0" xr:uid="{00000000-0006-0000-0000-00004D000000}">
      <text>
        <r>
          <rPr>
            <sz val="8"/>
            <color indexed="81"/>
            <rFont val="Tahoma"/>
            <family val="2"/>
            <charset val="238"/>
          </rPr>
          <t>Uveďte ulici a číslo popisné/číslo orientační</t>
        </r>
      </text>
    </comment>
    <comment ref="A162" authorId="0" shapeId="0" xr:uid="{00000000-0006-0000-0000-00004E000000}">
      <text>
        <r>
          <rPr>
            <sz val="8"/>
            <color indexed="81"/>
            <rFont val="Tahoma"/>
            <family val="2"/>
            <charset val="238"/>
          </rPr>
          <t>Zde můžete uvést další důležité informace nad rámec vyplňovaných údajů.</t>
        </r>
      </text>
    </comment>
    <comment ref="A165" authorId="0" shapeId="0" xr:uid="{00000000-0006-0000-0000-00004F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68" authorId="0" shapeId="0" xr:uid="{00000000-0006-0000-0000-00005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69" authorId="0" shapeId="0" xr:uid="{00000000-0006-0000-0000-000051000000}">
      <text>
        <r>
          <rPr>
            <sz val="8"/>
            <color indexed="81"/>
            <rFont val="Tahoma"/>
            <family val="2"/>
            <charset val="238"/>
          </rPr>
          <t>Uveďte cenu, za kterou jste movitou věc nabyl/a.</t>
        </r>
      </text>
    </comment>
    <comment ref="A170" authorId="0" shapeId="0" xr:uid="{00000000-0006-0000-0000-00005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71" authorId="0" shapeId="0" xr:uid="{00000000-0006-0000-0000-000053000000}">
      <text>
        <r>
          <rPr>
            <sz val="8"/>
            <color indexed="81"/>
            <rFont val="Tahoma"/>
            <family val="2"/>
            <charset val="238"/>
          </rPr>
          <t>Vyberte z možností druh vlastnictví: výlučné, spoluvlastnictví, společné jmění manželů.</t>
        </r>
      </text>
    </comment>
    <comment ref="A172" authorId="0" shapeId="0" xr:uid="{00000000-0006-0000-0000-000054000000}">
      <text>
        <r>
          <rPr>
            <sz val="8"/>
            <color indexed="81"/>
            <rFont val="Tahoma"/>
            <family val="2"/>
            <charset val="238"/>
          </rPr>
          <t>Zde můžete uvést další důležité informace nad rámec vyplňovaných údajů.</t>
        </r>
      </text>
    </comment>
    <comment ref="A178" authorId="0" shapeId="0" xr:uid="{00000000-0006-0000-0000-000055000000}">
      <text>
        <r>
          <rPr>
            <sz val="8"/>
            <color indexed="81"/>
            <rFont val="Tahoma"/>
            <family val="2"/>
            <charset val="238"/>
          </rPr>
          <t>Uveďte peněžité příjmy, jiné majetkové výhody a dary, které jste nabyl/a v průběhu výkonu funkce, pokud souhrnná výše těchto příjmů a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83" authorId="0" shapeId="0" xr:uid="{00000000-0006-0000-00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85" authorId="0" shapeId="0" xr:uid="{00000000-0006-0000-00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86" authorId="0" shapeId="0" xr:uid="{00000000-0006-0000-00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7" authorId="0" shapeId="0" xr:uid="{00000000-0006-0000-00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8" authorId="0" shapeId="0" xr:uid="{00000000-0006-0000-00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0" authorId="1" shapeId="0" xr:uid="{00000000-0006-0000-0000-00005B000000}">
      <text>
        <r>
          <rPr>
            <sz val="8"/>
            <color indexed="81"/>
            <rFont val="Tahoma"/>
            <family val="2"/>
            <charset val="238"/>
          </rPr>
          <t>Uveďte ulici a číslo popisné/číslo orientační</t>
        </r>
      </text>
    </comment>
    <comment ref="A191" authorId="0" shapeId="0" xr:uid="{00000000-0006-0000-0000-00005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93" authorId="0" shapeId="0" xr:uid="{00000000-0006-0000-0000-00005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95" authorId="0" shapeId="0" xr:uid="{00000000-0006-0000-0000-00005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6" authorId="0" shapeId="0" xr:uid="{00000000-0006-0000-0000-00005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7" authorId="0" shapeId="0" xr:uid="{00000000-0006-0000-0000-00006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8" authorId="0" shapeId="0" xr:uid="{00000000-0006-0000-0000-000061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0" authorId="1" shapeId="0" xr:uid="{00000000-0006-0000-0000-000062000000}">
      <text>
        <r>
          <rPr>
            <sz val="9"/>
            <color indexed="81"/>
            <rFont val="Tahoma"/>
            <family val="2"/>
            <charset val="238"/>
          </rPr>
          <t>Uveďte ulici a číslo popisné/číslo orientační</t>
        </r>
      </text>
    </comment>
    <comment ref="A201" authorId="0" shapeId="0" xr:uid="{00000000-0006-0000-0000-00006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3" authorId="0" shapeId="0" xr:uid="{00000000-0006-0000-0000-00006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05" authorId="0" shapeId="0" xr:uid="{00000000-0006-0000-0000-00006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06" authorId="0" shapeId="0" xr:uid="{00000000-0006-0000-0000-00006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7" authorId="0" shapeId="0" xr:uid="{00000000-0006-0000-0000-00006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8" authorId="0" shapeId="0" xr:uid="{00000000-0006-0000-0000-00006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0" authorId="1" shapeId="0" xr:uid="{00000000-0006-0000-0000-000069000000}">
      <text>
        <r>
          <rPr>
            <sz val="9"/>
            <color indexed="81"/>
            <rFont val="Tahoma"/>
            <family val="2"/>
            <charset val="238"/>
          </rPr>
          <t>Uveďte ulici a číslo popisné/číslo orientační</t>
        </r>
      </text>
    </comment>
    <comment ref="A211" authorId="0" shapeId="0" xr:uid="{00000000-0006-0000-0000-00006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3" authorId="0" shapeId="0" xr:uid="{00000000-0006-0000-0000-00006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15" authorId="0" shapeId="0" xr:uid="{00000000-0006-0000-0000-00006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7" authorId="0" shapeId="0" xr:uid="{00000000-0006-0000-0000-00006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9" authorId="0" shapeId="0" xr:uid="{00000000-0006-0000-0000-00006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1" authorId="0" shapeId="0" xr:uid="{00000000-0006-0000-0000-00006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3" authorId="0" shapeId="0" xr:uid="{00000000-0006-0000-0000-00007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B224" authorId="1" shapeId="0" xr:uid="{00000000-0006-0000-0000-000071000000}">
      <text>
        <r>
          <rPr>
            <sz val="8"/>
            <color indexed="81"/>
            <rFont val="Tahoma"/>
            <family val="2"/>
            <charset val="238"/>
          </rPr>
          <t>Zvolte v případě, že za zdroj příjmu nelze označit přímo fyzickou nebo právnickou osobu např. v případě dědění.</t>
        </r>
      </text>
    </comment>
    <comment ref="A225" authorId="0" shapeId="0" xr:uid="{00000000-0006-0000-0000-00007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7" authorId="0" shapeId="0" xr:uid="{00000000-0006-0000-0000-00007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8" authorId="0" shapeId="0" xr:uid="{00000000-0006-0000-0000-00007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r>
          <rPr>
            <sz val="9"/>
            <color indexed="81"/>
            <rFont val="Tahoma"/>
            <family val="2"/>
            <charset val="238"/>
          </rPr>
          <t xml:space="preserve">
</t>
        </r>
      </text>
    </comment>
    <comment ref="A233" authorId="0" shapeId="0" xr:uid="{00000000-0006-0000-0000-000075000000}">
      <text>
        <r>
          <rPr>
            <sz val="8"/>
            <color indexed="81"/>
            <rFont val="Tahoma"/>
            <family val="2"/>
            <charset val="238"/>
          </rPr>
          <t>Vyplňte, pokud Vaše nesplacené závazky přesahují ve svém souhrnu částku 100 000 Kč; pokud jde o závazek v rámci společného jmění manželů, uveďte to do poznámky.</t>
        </r>
      </text>
    </comment>
    <comment ref="A237" authorId="0" shapeId="0" xr:uid="{00000000-0006-0000-0000-000076000000}">
      <text>
        <r>
          <rPr>
            <sz val="8"/>
            <color indexed="81"/>
            <rFont val="Tahoma"/>
            <family val="2"/>
            <charset val="238"/>
          </rPr>
          <t>Např. spotřebitelský úvěr, hypoteční úvěr, dlužné nájemné.</t>
        </r>
      </text>
    </comment>
    <comment ref="A238" authorId="0" shapeId="0" xr:uid="{00000000-0006-0000-0000-000077000000}">
      <text>
        <r>
          <rPr>
            <sz val="8"/>
            <color indexed="81"/>
            <rFont val="Tahoma"/>
            <family val="2"/>
            <charset val="238"/>
          </rPr>
          <t>Uveďte výši nesplacené části již existujícího závazku k příslušnému dni (nikoli celkovou původní výši).</t>
        </r>
      </text>
    </comment>
    <comment ref="A239" authorId="0" shapeId="0" xr:uid="{00000000-0006-0000-0000-00007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0" authorId="0" shapeId="0" xr:uid="{00000000-0006-0000-0000-00007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41" authorId="0" shapeId="0" xr:uid="{00000000-0006-0000-0000-00007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3" authorId="1" shapeId="0" xr:uid="{00000000-0006-0000-0000-00007B000000}">
      <text>
        <r>
          <rPr>
            <sz val="9"/>
            <color indexed="81"/>
            <rFont val="Tahoma"/>
            <family val="2"/>
            <charset val="238"/>
          </rPr>
          <t>Uveďte ulici a číslo popisné/číslo orientační</t>
        </r>
      </text>
    </comment>
    <comment ref="A244" authorId="0" shapeId="0" xr:uid="{00000000-0006-0000-0000-00007C000000}">
      <text>
        <r>
          <rPr>
            <sz val="8"/>
            <color indexed="81"/>
            <rFont val="Tahoma"/>
            <family val="2"/>
            <charset val="238"/>
          </rPr>
          <t>Zde můžete uvést další důležité informace nad rámec vyplňovaných údajů, např. že nesplacený závazek náleží do společného jmění manželů.</t>
        </r>
      </text>
    </comment>
    <comment ref="A246" authorId="0" shapeId="0" xr:uid="{00000000-0006-0000-0000-00007D000000}">
      <text>
        <r>
          <rPr>
            <sz val="8"/>
            <color indexed="81"/>
            <rFont val="Tahoma"/>
            <family val="2"/>
            <charset val="238"/>
          </rPr>
          <t>Např. spotřebitelský úvěr, hypoteční úvěr, dlužné nájemné.</t>
        </r>
      </text>
    </comment>
    <comment ref="A247" authorId="0" shapeId="0" xr:uid="{00000000-0006-0000-0000-00007E000000}">
      <text>
        <r>
          <rPr>
            <sz val="8"/>
            <color indexed="81"/>
            <rFont val="Tahoma"/>
            <family val="2"/>
            <charset val="238"/>
          </rPr>
          <t>Uveďte výši nesplacené části již existujícího závazku k příslušnému dni (nikoli celkovou původní výši).</t>
        </r>
      </text>
    </comment>
    <comment ref="A249" authorId="0" shapeId="0" xr:uid="{00000000-0006-0000-0000-00007F000000}">
      <text>
        <r>
          <rPr>
            <sz val="8"/>
            <color indexed="81"/>
            <rFont val="Tahoma"/>
            <family val="2"/>
            <charset val="238"/>
          </rPr>
          <t>Zde můžete uvést další důležité informace nad rámec vyplňovaných údajů, např. že nesplacený závazek náleží do společného jmění manželů.</t>
        </r>
      </text>
    </comment>
    <comment ref="A257" authorId="0" shapeId="0" xr:uid="{00000000-0006-0000-0000-000080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2" authorId="0" shapeId="0" xr:uid="{00000000-0006-0000-0A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3" authorId="0" shapeId="0" xr:uid="{00000000-0006-0000-0A00-000003000000}">
      <text>
        <r>
          <rPr>
            <sz val="8"/>
            <color indexed="81"/>
            <rFont val="Tahoma"/>
            <family val="2"/>
            <charset val="238"/>
          </rPr>
          <t>Uveďte cenu, za kterou jste movitou věc nabyl/a.</t>
        </r>
      </text>
    </comment>
    <comment ref="A14" authorId="0" shapeId="0" xr:uid="{00000000-0006-0000-0A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5" authorId="0" shapeId="0" xr:uid="{00000000-0006-0000-0A00-000005000000}">
      <text>
        <r>
          <rPr>
            <sz val="8"/>
            <color indexed="81"/>
            <rFont val="Tahoma"/>
            <family val="2"/>
            <charset val="238"/>
          </rPr>
          <t>Vyberte z možností druh vlastnictví: výlučné, spoluvlastnictví, společné jmění manželů.</t>
        </r>
      </text>
    </comment>
    <comment ref="A16" authorId="0" shapeId="0" xr:uid="{00000000-0006-0000-0A00-000006000000}">
      <text>
        <r>
          <rPr>
            <sz val="8"/>
            <color indexed="81"/>
            <rFont val="Tahoma"/>
            <family val="2"/>
            <charset val="238"/>
          </rPr>
          <t>Zde můžete uvést další důležité informace nad rámec vyplňovaných údajů.</t>
        </r>
      </text>
    </comment>
    <comment ref="A17" authorId="0" shapeId="0" xr:uid="{00000000-0006-0000-0A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8" authorId="0" shapeId="0" xr:uid="{00000000-0006-0000-0A00-000008000000}">
      <text>
        <r>
          <rPr>
            <sz val="8"/>
            <color indexed="81"/>
            <rFont val="Tahoma"/>
            <family val="2"/>
            <charset val="238"/>
          </rPr>
          <t>Uveďte cenu, za kterou jste movitou věc nabyl/a.</t>
        </r>
      </text>
    </comment>
    <comment ref="A19" authorId="0" shapeId="0" xr:uid="{00000000-0006-0000-0A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0" authorId="0" shapeId="0" xr:uid="{00000000-0006-0000-0A00-00000A000000}">
      <text>
        <r>
          <rPr>
            <sz val="8"/>
            <color indexed="81"/>
            <rFont val="Tahoma"/>
            <family val="2"/>
            <charset val="238"/>
          </rPr>
          <t>Vyberte z možností druh vlastnictví: výlučné, spoluvlastnictví, společné jmění manželů.</t>
        </r>
      </text>
    </comment>
    <comment ref="A21" authorId="0" shapeId="0" xr:uid="{00000000-0006-0000-0A00-00000B000000}">
      <text>
        <r>
          <rPr>
            <sz val="8"/>
            <color indexed="81"/>
            <rFont val="Tahoma"/>
            <family val="2"/>
            <charset val="238"/>
          </rPr>
          <t>Zde můžete uvést další důležité informace nad rámec vyplňovaných údajů.</t>
        </r>
      </text>
    </comment>
    <comment ref="A22" authorId="0" shapeId="0" xr:uid="{00000000-0006-0000-0A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3" authorId="0" shapeId="0" xr:uid="{00000000-0006-0000-0A00-00000D000000}">
      <text>
        <r>
          <rPr>
            <sz val="8"/>
            <color indexed="81"/>
            <rFont val="Tahoma"/>
            <family val="2"/>
            <charset val="238"/>
          </rPr>
          <t>Uveďte cenu, za kterou jste movitou věc nabyl/a.</t>
        </r>
      </text>
    </comment>
    <comment ref="A24" authorId="0" shapeId="0" xr:uid="{00000000-0006-0000-0A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5" authorId="0" shapeId="0" xr:uid="{00000000-0006-0000-0A00-00000F000000}">
      <text>
        <r>
          <rPr>
            <sz val="8"/>
            <color indexed="81"/>
            <rFont val="Tahoma"/>
            <family val="2"/>
            <charset val="238"/>
          </rPr>
          <t>Vyberte z možností druh vlastnictví: výlučné, spoluvlastnictví, společné jmění manželů.</t>
        </r>
      </text>
    </comment>
    <comment ref="A26" authorId="0" shapeId="0" xr:uid="{00000000-0006-0000-0A00-000010000000}">
      <text>
        <r>
          <rPr>
            <sz val="8"/>
            <color indexed="81"/>
            <rFont val="Tahoma"/>
            <family val="2"/>
            <charset val="238"/>
          </rPr>
          <t>Zde můžete uvést další důležité informace nad rámec vyplňovaných údajů.</t>
        </r>
      </text>
    </comment>
    <comment ref="A27" authorId="0" shapeId="0" xr:uid="{00000000-0006-0000-0A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8" authorId="0" shapeId="0" xr:uid="{00000000-0006-0000-0A00-000012000000}">
      <text>
        <r>
          <rPr>
            <sz val="8"/>
            <color indexed="81"/>
            <rFont val="Tahoma"/>
            <family val="2"/>
            <charset val="238"/>
          </rPr>
          <t>Uveďte cenu, za kterou jste movitou věc nabyl/a.</t>
        </r>
      </text>
    </comment>
    <comment ref="A29" authorId="0" shapeId="0" xr:uid="{00000000-0006-0000-0A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0" authorId="0" shapeId="0" xr:uid="{00000000-0006-0000-0A00-000014000000}">
      <text>
        <r>
          <rPr>
            <sz val="8"/>
            <color indexed="81"/>
            <rFont val="Tahoma"/>
            <family val="2"/>
            <charset val="238"/>
          </rPr>
          <t>Vyberte z možností druh vlastnictví: výlučné, spoluvlastnictví, společné jmění manželů.</t>
        </r>
      </text>
    </comment>
    <comment ref="A31" authorId="0" shapeId="0" xr:uid="{00000000-0006-0000-0A00-000015000000}">
      <text>
        <r>
          <rPr>
            <sz val="8"/>
            <color indexed="81"/>
            <rFont val="Tahoma"/>
            <family val="2"/>
            <charset val="238"/>
          </rPr>
          <t>Zde můžete uvést další důležité informace nad rámec vyplňovaných údajů.</t>
        </r>
      </text>
    </comment>
    <comment ref="A32" authorId="0" shapeId="0" xr:uid="{00000000-0006-0000-0A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3" authorId="0" shapeId="0" xr:uid="{00000000-0006-0000-0A00-000017000000}">
      <text>
        <r>
          <rPr>
            <sz val="8"/>
            <color indexed="81"/>
            <rFont val="Tahoma"/>
            <family val="2"/>
            <charset val="238"/>
          </rPr>
          <t>Uveďte cenu, za kterou jste movitou věc nabyl/a.</t>
        </r>
      </text>
    </comment>
    <comment ref="A34" authorId="0" shapeId="0" xr:uid="{00000000-0006-0000-0A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5" authorId="0" shapeId="0" xr:uid="{00000000-0006-0000-0A00-000019000000}">
      <text>
        <r>
          <rPr>
            <sz val="8"/>
            <color indexed="81"/>
            <rFont val="Tahoma"/>
            <family val="2"/>
            <charset val="238"/>
          </rPr>
          <t>Vyberte z možností druh vlastnictví: výlučné, spoluvlastnictví, společné jmění manželů.</t>
        </r>
      </text>
    </comment>
    <comment ref="A36" authorId="0" shapeId="0" xr:uid="{00000000-0006-0000-0A00-00001A000000}">
      <text>
        <r>
          <rPr>
            <sz val="8"/>
            <color indexed="81"/>
            <rFont val="Tahoma"/>
            <family val="2"/>
            <charset val="238"/>
          </rPr>
          <t>Zde můžete uvést další důležité informace nad rámec vyplňovaných údajů.</t>
        </r>
      </text>
    </comment>
    <comment ref="A37" authorId="0" shapeId="0" xr:uid="{00000000-0006-0000-0A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8" authorId="0" shapeId="0" xr:uid="{00000000-0006-0000-0A00-00001C000000}">
      <text>
        <r>
          <rPr>
            <sz val="8"/>
            <color indexed="81"/>
            <rFont val="Tahoma"/>
            <family val="2"/>
            <charset val="238"/>
          </rPr>
          <t>Uveďte cenu, za kterou jste movitou věc nabyl/a.</t>
        </r>
      </text>
    </comment>
    <comment ref="A39" authorId="0" shapeId="0" xr:uid="{00000000-0006-0000-0A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0" authorId="0" shapeId="0" xr:uid="{00000000-0006-0000-0A00-00001E000000}">
      <text>
        <r>
          <rPr>
            <sz val="8"/>
            <color indexed="81"/>
            <rFont val="Tahoma"/>
            <family val="2"/>
            <charset val="238"/>
          </rPr>
          <t>Vyberte z možností druh vlastnictví: výlučné, spoluvlastnictví, společné jmění manželů.</t>
        </r>
      </text>
    </comment>
    <comment ref="A41" authorId="0" shapeId="0" xr:uid="{00000000-0006-0000-0A00-00001F000000}">
      <text>
        <r>
          <rPr>
            <sz val="8"/>
            <color indexed="81"/>
            <rFont val="Tahoma"/>
            <family val="2"/>
            <charset val="238"/>
          </rPr>
          <t>Zde můžete uvést další důležité informace nad rámec vyplňovaných údajů.</t>
        </r>
      </text>
    </comment>
    <comment ref="A42" authorId="0" shapeId="0" xr:uid="{00000000-0006-0000-0A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3" authorId="0" shapeId="0" xr:uid="{00000000-0006-0000-0A00-000021000000}">
      <text>
        <r>
          <rPr>
            <sz val="8"/>
            <color indexed="81"/>
            <rFont val="Tahoma"/>
            <family val="2"/>
            <charset val="238"/>
          </rPr>
          <t>Uveďte cenu, za kterou jste movitou věc nabyl/a.</t>
        </r>
      </text>
    </comment>
    <comment ref="A44" authorId="0" shapeId="0" xr:uid="{00000000-0006-0000-0A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5" authorId="0" shapeId="0" xr:uid="{00000000-0006-0000-0A00-000023000000}">
      <text>
        <r>
          <rPr>
            <sz val="8"/>
            <color indexed="81"/>
            <rFont val="Tahoma"/>
            <family val="2"/>
            <charset val="238"/>
          </rPr>
          <t>Vyberte z možností druh vlastnictví: výlučné, spoluvlastnictví, společné jmění manželů.</t>
        </r>
      </text>
    </comment>
    <comment ref="A46" authorId="0" shapeId="0" xr:uid="{00000000-0006-0000-0A00-000024000000}">
      <text>
        <r>
          <rPr>
            <sz val="8"/>
            <color indexed="81"/>
            <rFont val="Tahoma"/>
            <family val="2"/>
            <charset val="238"/>
          </rPr>
          <t>Zde můžete uvést další důležité informace nad rámec vyplňovaných údajů.</t>
        </r>
      </text>
    </comment>
    <comment ref="A47" authorId="0" shapeId="0" xr:uid="{00000000-0006-0000-0A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8" authorId="0" shapeId="0" xr:uid="{00000000-0006-0000-0A00-000026000000}">
      <text>
        <r>
          <rPr>
            <sz val="8"/>
            <color indexed="81"/>
            <rFont val="Tahoma"/>
            <family val="2"/>
            <charset val="238"/>
          </rPr>
          <t>Uveďte cenu, za kterou jste movitou věc nabyl/a.</t>
        </r>
      </text>
    </comment>
    <comment ref="A49" authorId="0" shapeId="0" xr:uid="{00000000-0006-0000-0A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0" authorId="0" shapeId="0" xr:uid="{00000000-0006-0000-0A00-000028000000}">
      <text>
        <r>
          <rPr>
            <sz val="8"/>
            <color indexed="81"/>
            <rFont val="Tahoma"/>
            <family val="2"/>
            <charset val="238"/>
          </rPr>
          <t>Vyberte z možností druh vlastnictví: výlučné, spoluvlastnictví, společné jmění manželů.</t>
        </r>
      </text>
    </comment>
    <comment ref="A51" authorId="0" shapeId="0" xr:uid="{00000000-0006-0000-0A00-000029000000}">
      <text>
        <r>
          <rPr>
            <sz val="8"/>
            <color indexed="81"/>
            <rFont val="Tahoma"/>
            <family val="2"/>
            <charset val="238"/>
          </rPr>
          <t>Zde můžete uvést další důležité informace nad rámec vyplňovaných údajů.</t>
        </r>
      </text>
    </comment>
    <comment ref="A52" authorId="0" shapeId="0" xr:uid="{00000000-0006-0000-0A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3" authorId="0" shapeId="0" xr:uid="{00000000-0006-0000-0A00-00002B000000}">
      <text>
        <r>
          <rPr>
            <sz val="8"/>
            <color indexed="81"/>
            <rFont val="Tahoma"/>
            <family val="2"/>
            <charset val="238"/>
          </rPr>
          <t>Uveďte cenu, za kterou jste movitou věc nabyl/a.</t>
        </r>
      </text>
    </comment>
    <comment ref="A54" authorId="0" shapeId="0" xr:uid="{00000000-0006-0000-0A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5" authorId="0" shapeId="0" xr:uid="{00000000-0006-0000-0A00-00002D000000}">
      <text>
        <r>
          <rPr>
            <sz val="8"/>
            <color indexed="81"/>
            <rFont val="Tahoma"/>
            <family val="2"/>
            <charset val="238"/>
          </rPr>
          <t>Vyberte z možností druh vlastnictví: výlučné, spoluvlastnictví, společné jmění manželů.</t>
        </r>
      </text>
    </comment>
    <comment ref="A56" authorId="0" shapeId="0" xr:uid="{00000000-0006-0000-0A00-00002E000000}">
      <text>
        <r>
          <rPr>
            <sz val="8"/>
            <color indexed="81"/>
            <rFont val="Tahoma"/>
            <family val="2"/>
            <charset val="238"/>
          </rPr>
          <t>Zde můžete uvést další důležité informace nad rámec vyplňovaných údajů.</t>
        </r>
      </text>
    </comment>
    <comment ref="A57" authorId="0" shapeId="0" xr:uid="{00000000-0006-0000-0A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8" authorId="0" shapeId="0" xr:uid="{00000000-0006-0000-0A00-000030000000}">
      <text>
        <r>
          <rPr>
            <sz val="8"/>
            <color indexed="81"/>
            <rFont val="Tahoma"/>
            <family val="2"/>
            <charset val="238"/>
          </rPr>
          <t>Uveďte cenu, za kterou jste movitou věc nabyl/a.</t>
        </r>
      </text>
    </comment>
    <comment ref="A59" authorId="0" shapeId="0" xr:uid="{00000000-0006-0000-0A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0" authorId="0" shapeId="0" xr:uid="{00000000-0006-0000-0A00-000032000000}">
      <text>
        <r>
          <rPr>
            <sz val="8"/>
            <color indexed="81"/>
            <rFont val="Tahoma"/>
            <family val="2"/>
            <charset val="238"/>
          </rPr>
          <t>Vyberte z možností druh vlastnictví: výlučné, spoluvlastnictví, společné jmění manželů.</t>
        </r>
      </text>
    </comment>
    <comment ref="A61" authorId="0" shapeId="0" xr:uid="{00000000-0006-0000-0A00-000033000000}">
      <text>
        <r>
          <rPr>
            <sz val="8"/>
            <color indexed="81"/>
            <rFont val="Tahoma"/>
            <family val="2"/>
            <charset val="238"/>
          </rPr>
          <t>Zde můžete uvést další důležité informace nad rámec vyplňovaných údajů.</t>
        </r>
      </text>
    </comment>
    <comment ref="A62" authorId="0" shapeId="0" xr:uid="{00000000-0006-0000-0A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3" authorId="0" shapeId="0" xr:uid="{00000000-0006-0000-0A00-000035000000}">
      <text>
        <r>
          <rPr>
            <sz val="8"/>
            <color indexed="81"/>
            <rFont val="Tahoma"/>
            <family val="2"/>
            <charset val="238"/>
          </rPr>
          <t>Uveďte cenu, za kterou jste movitou věc nabyl/a.</t>
        </r>
      </text>
    </comment>
    <comment ref="A64" authorId="0" shapeId="0" xr:uid="{00000000-0006-0000-0A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5" authorId="0" shapeId="0" xr:uid="{00000000-0006-0000-0A00-000037000000}">
      <text>
        <r>
          <rPr>
            <sz val="8"/>
            <color indexed="81"/>
            <rFont val="Tahoma"/>
            <family val="2"/>
            <charset val="238"/>
          </rPr>
          <t>Vyberte z možností druh vlastnictví: výlučné, spoluvlastnictví, společné jmění manželů.</t>
        </r>
      </text>
    </comment>
    <comment ref="A66" authorId="0" shapeId="0" xr:uid="{00000000-0006-0000-0A00-000038000000}">
      <text>
        <r>
          <rPr>
            <sz val="8"/>
            <color indexed="81"/>
            <rFont val="Tahoma"/>
            <family val="2"/>
            <charset val="238"/>
          </rPr>
          <t>Zde můžete uvést další důležité informace nad rámec vyplňovaných údajů.</t>
        </r>
      </text>
    </comment>
    <comment ref="A67" authorId="0" shapeId="0" xr:uid="{00000000-0006-0000-0A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8" authorId="0" shapeId="0" xr:uid="{00000000-0006-0000-0A00-00003A000000}">
      <text>
        <r>
          <rPr>
            <sz val="8"/>
            <color indexed="81"/>
            <rFont val="Tahoma"/>
            <family val="2"/>
            <charset val="238"/>
          </rPr>
          <t>Uveďte cenu, za kterou jste movitou věc nabyl/a.</t>
        </r>
      </text>
    </comment>
    <comment ref="A69" authorId="0" shapeId="0" xr:uid="{00000000-0006-0000-0A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0" authorId="0" shapeId="0" xr:uid="{00000000-0006-0000-0A00-00003C000000}">
      <text>
        <r>
          <rPr>
            <sz val="8"/>
            <color indexed="81"/>
            <rFont val="Tahoma"/>
            <family val="2"/>
            <charset val="238"/>
          </rPr>
          <t>Vyberte z možností druh vlastnictví: výlučné, spoluvlastnictví, společné jmění manželů.</t>
        </r>
      </text>
    </comment>
    <comment ref="A71" authorId="0" shapeId="0" xr:uid="{00000000-0006-0000-0A00-00003D000000}">
      <text>
        <r>
          <rPr>
            <sz val="8"/>
            <color indexed="81"/>
            <rFont val="Tahoma"/>
            <family val="2"/>
            <charset val="238"/>
          </rPr>
          <t>Zde můžete uvést další důležité informace nad rámec vyplňovaných údajů.</t>
        </r>
      </text>
    </comment>
    <comment ref="A72" authorId="0" shapeId="0" xr:uid="{00000000-0006-0000-0A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3" authorId="0" shapeId="0" xr:uid="{00000000-0006-0000-0A00-00003F000000}">
      <text>
        <r>
          <rPr>
            <sz val="8"/>
            <color indexed="81"/>
            <rFont val="Tahoma"/>
            <family val="2"/>
            <charset val="238"/>
          </rPr>
          <t>Uveďte cenu, za kterou jste movitou věc nabyl/a.</t>
        </r>
      </text>
    </comment>
    <comment ref="A74" authorId="0" shapeId="0" xr:uid="{00000000-0006-0000-0A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5" authorId="0" shapeId="0" xr:uid="{00000000-0006-0000-0A00-000041000000}">
      <text>
        <r>
          <rPr>
            <sz val="8"/>
            <color indexed="81"/>
            <rFont val="Tahoma"/>
            <family val="2"/>
            <charset val="238"/>
          </rPr>
          <t>Vyberte z možností druh vlastnictví: výlučné, spoluvlastnictví, společné jmění manželů.</t>
        </r>
      </text>
    </comment>
    <comment ref="A76" authorId="0" shapeId="0" xr:uid="{00000000-0006-0000-0A00-000042000000}">
      <text>
        <r>
          <rPr>
            <sz val="8"/>
            <color indexed="81"/>
            <rFont val="Tahoma"/>
            <family val="2"/>
            <charset val="238"/>
          </rPr>
          <t>Zde můžete uvést další důležité informace nad rámec vyplňovaných údajů.</t>
        </r>
      </text>
    </comment>
    <comment ref="A77" authorId="0" shapeId="0" xr:uid="{00000000-0006-0000-0A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8" authorId="0" shapeId="0" xr:uid="{00000000-0006-0000-0A00-000044000000}">
      <text>
        <r>
          <rPr>
            <sz val="8"/>
            <color indexed="81"/>
            <rFont val="Tahoma"/>
            <family val="2"/>
            <charset val="238"/>
          </rPr>
          <t>Uveďte cenu, za kterou jste movitou věc nabyl/a.</t>
        </r>
      </text>
    </comment>
    <comment ref="A79" authorId="0" shapeId="0" xr:uid="{00000000-0006-0000-0A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80" authorId="0" shapeId="0" xr:uid="{00000000-0006-0000-0A00-000046000000}">
      <text>
        <r>
          <rPr>
            <sz val="8"/>
            <color indexed="81"/>
            <rFont val="Tahoma"/>
            <family val="2"/>
            <charset val="238"/>
          </rPr>
          <t>Vyberte z možností druh vlastnictví: výlučné, spoluvlastnictví, společné jmění manželů.</t>
        </r>
      </text>
    </comment>
    <comment ref="A81" authorId="0" shapeId="0" xr:uid="{00000000-0006-0000-0A00-000047000000}">
      <text>
        <r>
          <rPr>
            <sz val="8"/>
            <color indexed="81"/>
            <rFont val="Tahoma"/>
            <family val="2"/>
            <charset val="238"/>
          </rPr>
          <t>Zde můžete uvést další důležité informace nad rámec vyplňovaných údajů.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B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B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B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B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 authorId="0" shapeId="0" xr:uid="{00000000-0006-0000-0B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7" authorId="0" shapeId="0" xr:uid="{00000000-0006-0000-0B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 authorId="0" shapeId="0" xr:uid="{00000000-0006-0000-0B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 authorId="0" shapeId="0" xr:uid="{00000000-0006-0000-0B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3" authorId="0" shapeId="0" xr:uid="{00000000-0006-0000-0B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4" authorId="0" shapeId="0" xr:uid="{00000000-0006-0000-0B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 authorId="0" shapeId="0" xr:uid="{00000000-0006-0000-0B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6" authorId="0" shapeId="0" xr:uid="{00000000-0006-0000-0B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9" authorId="0" shapeId="0" xr:uid="{00000000-0006-0000-0B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0" authorId="0" shapeId="0" xr:uid="{00000000-0006-0000-0B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2" authorId="0" shapeId="0" xr:uid="{00000000-0006-0000-0B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3" authorId="0" shapeId="0" xr:uid="{00000000-0006-0000-0B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4" authorId="0" shapeId="0" xr:uid="{00000000-0006-0000-0B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5" authorId="0" shapeId="0" xr:uid="{00000000-0006-0000-0B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B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9" authorId="0" shapeId="0" xr:uid="{00000000-0006-0000-0B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1" authorId="0" shapeId="0" xr:uid="{00000000-0006-0000-0B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2" authorId="0" shapeId="0" xr:uid="{00000000-0006-0000-0B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3" authorId="0" shapeId="0" xr:uid="{00000000-0006-0000-0B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4" authorId="0" shapeId="0" xr:uid="{00000000-0006-0000-0B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7" authorId="0" shapeId="0" xr:uid="{00000000-0006-0000-0B00-00001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B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0" authorId="0" shapeId="0" xr:uid="{00000000-0006-0000-0B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B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B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B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B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B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9" authorId="0" shapeId="0" xr:uid="{00000000-0006-0000-0B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0" authorId="0" shapeId="0" xr:uid="{00000000-0006-0000-0B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B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B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B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6" authorId="0" shapeId="0" xr:uid="{00000000-0006-0000-0B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8" authorId="0" shapeId="0" xr:uid="{00000000-0006-0000-0B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9" authorId="0" shapeId="0" xr:uid="{00000000-0006-0000-0B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0" authorId="0" shapeId="0" xr:uid="{00000000-0006-0000-0B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1" authorId="0" shapeId="0" xr:uid="{00000000-0006-0000-0B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B00-00002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5" authorId="0" shapeId="0" xr:uid="{00000000-0006-0000-0B00-00002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7" authorId="0" shapeId="0" xr:uid="{00000000-0006-0000-0B00-00002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8" authorId="0" shapeId="0" xr:uid="{00000000-0006-0000-0B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9" authorId="0" shapeId="0" xr:uid="{00000000-0006-0000-0B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0" authorId="0" shapeId="0" xr:uid="{00000000-0006-0000-0B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3" authorId="0" shapeId="0" xr:uid="{00000000-0006-0000-0B00-00003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8" authorId="0" shapeId="0" xr:uid="{00000000-0006-0000-0B00-00003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90" authorId="0" shapeId="0" xr:uid="{00000000-0006-0000-0B00-00003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91" authorId="0" shapeId="0" xr:uid="{00000000-0006-0000-0B00-00003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92" authorId="0" shapeId="0" xr:uid="{00000000-0006-0000-0B00-00003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3" authorId="0" shapeId="0" xr:uid="{00000000-0006-0000-0B00-00003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96" authorId="0" shapeId="0" xr:uid="{00000000-0006-0000-0B00-00003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97" authorId="0" shapeId="0" xr:uid="{00000000-0006-0000-0B00-00003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99" authorId="0" shapeId="0" xr:uid="{00000000-0006-0000-0B00-00003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0" authorId="0" shapeId="0" xr:uid="{00000000-0006-0000-0B00-00003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01" authorId="0" shapeId="0" xr:uid="{00000000-0006-0000-0B00-00003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2" authorId="0" shapeId="0" xr:uid="{00000000-0006-0000-0B00-00003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05" authorId="0" shapeId="0" xr:uid="{00000000-0006-0000-0B00-00003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06" authorId="0" shapeId="0" xr:uid="{00000000-0006-0000-0B00-00003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08" authorId="0" shapeId="0" xr:uid="{00000000-0006-0000-0B00-00003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9" authorId="0" shapeId="0" xr:uid="{00000000-0006-0000-0B00-00004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0" authorId="0" shapeId="0" xr:uid="{00000000-0006-0000-0B00-00004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1" authorId="0" shapeId="0" xr:uid="{00000000-0006-0000-0B00-00004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14" authorId="0" shapeId="0" xr:uid="{00000000-0006-0000-0B00-00004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15" authorId="0" shapeId="0" xr:uid="{00000000-0006-0000-0B00-00004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17" authorId="0" shapeId="0" xr:uid="{00000000-0006-0000-0B00-00004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18" authorId="0" shapeId="0" xr:uid="{00000000-0006-0000-0B00-00004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9" authorId="0" shapeId="0" xr:uid="{00000000-0006-0000-0B00-00004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0" authorId="0" shapeId="0" xr:uid="{00000000-0006-0000-0B00-00004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23" authorId="0" shapeId="0" xr:uid="{00000000-0006-0000-0B00-00004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24" authorId="0" shapeId="0" xr:uid="{00000000-0006-0000-0B00-00004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26" authorId="0" shapeId="0" xr:uid="{00000000-0006-0000-0B00-00004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27" authorId="0" shapeId="0" xr:uid="{00000000-0006-0000-0B00-00004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8" authorId="0" shapeId="0" xr:uid="{00000000-0006-0000-0B00-00004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9" authorId="0" shapeId="0" xr:uid="{00000000-0006-0000-0B00-00004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32" authorId="0" shapeId="0" xr:uid="{00000000-0006-0000-0B00-00004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33" authorId="0" shapeId="0" xr:uid="{00000000-0006-0000-0B00-00005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věcné benefity v podobě vstupenek na kulturní či sportovní akce, pobytové zájezdy apod.).</t>
        </r>
      </text>
    </comment>
    <comment ref="A135" authorId="0" shapeId="0" xr:uid="{00000000-0006-0000-0B00-00005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36" authorId="0" shapeId="0" xr:uid="{00000000-0006-0000-0B00-00005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37" authorId="0" shapeId="0" xr:uid="{00000000-0006-0000-0B00-00005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8" authorId="0" shapeId="0" xr:uid="{00000000-0006-0000-0B00-00005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41" authorId="0" shapeId="0" xr:uid="{00000000-0006-0000-0B00-00005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42" authorId="0" shapeId="0" xr:uid="{00000000-0006-0000-0B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4" authorId="0" shapeId="0" xr:uid="{00000000-0006-0000-0B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45" authorId="0" shapeId="0" xr:uid="{00000000-0006-0000-0B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6" authorId="0" shapeId="0" xr:uid="{00000000-0006-0000-0B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7" authorId="0" shapeId="0" xr:uid="{00000000-0006-0000-0B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0" authorId="0" shapeId="0" xr:uid="{00000000-0006-0000-0B00-00005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51" authorId="0" shapeId="0" xr:uid="{00000000-0006-0000-0B00-00005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53" authorId="0" shapeId="0" xr:uid="{00000000-0006-0000-0B00-00005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4" authorId="0" shapeId="0" xr:uid="{00000000-0006-0000-0B00-00005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B00-00005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6" authorId="0" shapeId="0" xr:uid="{00000000-0006-0000-0B00-00006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9" authorId="0" shapeId="0" xr:uid="{00000000-0006-0000-0B00-00006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C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C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C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6" authorId="0" shapeId="0" xr:uid="{00000000-0006-0000-0C00-00000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7" authorId="0" shapeId="0" xr:uid="{00000000-0006-0000-0C00-00000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9" authorId="0" shapeId="0" xr:uid="{00000000-0006-0000-0C00-00000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 authorId="0" shapeId="0" xr:uid="{00000000-0006-0000-0C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 authorId="0" shapeId="0" xr:uid="{00000000-0006-0000-0C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4" authorId="0" shapeId="0" xr:uid="{00000000-0006-0000-0C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6" authorId="0" shapeId="0" xr:uid="{00000000-0006-0000-0C00-00000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7" authorId="0" shapeId="0" xr:uid="{00000000-0006-0000-0C00-00000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9" authorId="0" shapeId="0" xr:uid="{00000000-0006-0000-0C00-00000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C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C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4" authorId="0" shapeId="0" xr:uid="{00000000-0006-0000-0C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6" authorId="0" shapeId="0" xr:uid="{00000000-0006-0000-0C00-00001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7" authorId="0" shapeId="0" xr:uid="{00000000-0006-0000-0C00-00001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9" authorId="0" shapeId="0" xr:uid="{00000000-0006-0000-0C00-00001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1" authorId="0" shapeId="0" xr:uid="{00000000-0006-0000-0C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2" authorId="0" shapeId="0" xr:uid="{00000000-0006-0000-0C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4" authorId="0" shapeId="0" xr:uid="{00000000-0006-0000-0C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6" authorId="0" shapeId="0" xr:uid="{00000000-0006-0000-0C00-000016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7" authorId="0" shapeId="0" xr:uid="{00000000-0006-0000-0C00-00001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9" authorId="0" shapeId="0" xr:uid="{00000000-0006-0000-0C00-00001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C00-00001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C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4" authorId="0" shapeId="0" xr:uid="{00000000-0006-0000-0C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6" authorId="0" shapeId="0" xr:uid="{00000000-0006-0000-0C00-00001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C00-00001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9" authorId="0" shapeId="0" xr:uid="{00000000-0006-0000-0C00-00001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1" authorId="0" shapeId="0" xr:uid="{00000000-0006-0000-0C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2" authorId="0" shapeId="0" xr:uid="{00000000-0006-0000-0C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4" authorId="0" shapeId="0" xr:uid="{00000000-0006-0000-0C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6" authorId="0" shapeId="0" xr:uid="{00000000-0006-0000-0C00-00002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7" authorId="0" shapeId="0" xr:uid="{00000000-0006-0000-0C00-00002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9" authorId="0" shapeId="0" xr:uid="{00000000-0006-0000-0C00-00002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C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C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4" authorId="0" shapeId="0" xr:uid="{00000000-0006-0000-0C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6" authorId="0" shapeId="0" xr:uid="{00000000-0006-0000-0C00-00002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7" authorId="0" shapeId="0" xr:uid="{00000000-0006-0000-0C00-00002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9" authorId="0" shapeId="0" xr:uid="{00000000-0006-0000-0C00-00002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1" authorId="0" shapeId="0" xr:uid="{00000000-0006-0000-0C00-00002B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D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B11" authorId="0" shapeId="0" xr:uid="{00000000-0006-0000-0D00-000002000000}">
      <text>
        <r>
          <rPr>
            <sz val="8"/>
            <color indexed="81"/>
            <rFont val="Tahoma"/>
            <family val="2"/>
            <charset val="238"/>
          </rPr>
          <t>Zvolte v případě, že za zdroj příjmu nelze označit přímo fyzickou nebo právnickou osobu, např. v případě dědění.</t>
        </r>
      </text>
    </comment>
    <comment ref="A12" authorId="0" shapeId="0" xr:uid="{00000000-0006-0000-0D00-00000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D00-00000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D00-00000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6" authorId="0" shapeId="0" xr:uid="{00000000-0006-0000-0D00-00000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8" authorId="0" shapeId="0" xr:uid="{00000000-0006-0000-0D00-00000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 authorId="0" shapeId="0" xr:uid="{00000000-0006-0000-0D00-00000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 authorId="0" shapeId="0" xr:uid="{00000000-0006-0000-0D00-00000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 authorId="0" shapeId="0" xr:uid="{00000000-0006-0000-0D00-00000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 authorId="0" shapeId="0" xr:uid="{00000000-0006-0000-0D00-00000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4" authorId="0" shapeId="0" xr:uid="{00000000-0006-0000-0D00-00000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6" authorId="0" shapeId="0" xr:uid="{00000000-0006-0000-0D00-00000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7" authorId="0" shapeId="0" xr:uid="{00000000-0006-0000-0D00-00000E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8" authorId="0" shapeId="0" xr:uid="{00000000-0006-0000-0D00-00000F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0" authorId="0" shapeId="0" xr:uid="{00000000-0006-0000-0D00-000010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D00-000011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D00-00001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4" authorId="0" shapeId="0" xr:uid="{00000000-0006-0000-0D00-00001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5" authorId="0" shapeId="0" xr:uid="{00000000-0006-0000-0D00-00001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6" authorId="0" shapeId="0" xr:uid="{00000000-0006-0000-0D00-00001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8" authorId="0" shapeId="0" xr:uid="{00000000-0006-0000-0D00-00001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9" authorId="0" shapeId="0" xr:uid="{00000000-0006-0000-0D00-00001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0" authorId="0" shapeId="0" xr:uid="{00000000-0006-0000-0D00-00001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2" authorId="0" shapeId="0" xr:uid="{00000000-0006-0000-0D00-00001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3" authorId="0" shapeId="0" xr:uid="{00000000-0006-0000-0D00-00001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4" authorId="0" shapeId="0" xr:uid="{00000000-0006-0000-0D00-00001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6" authorId="0" shapeId="0" xr:uid="{00000000-0006-0000-0D00-00001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7" authorId="0" shapeId="0" xr:uid="{00000000-0006-0000-0D00-00001D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D00-00001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0" authorId="0" shapeId="0" xr:uid="{00000000-0006-0000-0D00-00001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D00-00002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D00-00002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4" authorId="0" shapeId="0" xr:uid="{00000000-0006-0000-0D00-00002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5" authorId="0" shapeId="0" xr:uid="{00000000-0006-0000-0D00-00002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6" authorId="0" shapeId="0" xr:uid="{00000000-0006-0000-0D00-00002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8" authorId="0" shapeId="0" xr:uid="{00000000-0006-0000-0D00-00002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9" authorId="0" shapeId="0" xr:uid="{00000000-0006-0000-0D00-000026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0" authorId="0" shapeId="0" xr:uid="{00000000-0006-0000-0D00-00002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2" authorId="0" shapeId="0" xr:uid="{00000000-0006-0000-0D00-00002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3" authorId="0" shapeId="0" xr:uid="{00000000-0006-0000-0D00-00002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4" authorId="0" shapeId="0" xr:uid="{00000000-0006-0000-0D00-00002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6" authorId="0" shapeId="0" xr:uid="{00000000-0006-0000-0D00-00002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7" authorId="0" shapeId="0" xr:uid="{00000000-0006-0000-0D00-00002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8" authorId="0" shapeId="0" xr:uid="{00000000-0006-0000-0D00-00002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0" authorId="0" shapeId="0" xr:uid="{00000000-0006-0000-0D00-00002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D00-00002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D00-00003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4" authorId="0" shapeId="0" xr:uid="{00000000-0006-0000-0D00-00003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5" authorId="0" shapeId="0" xr:uid="{00000000-0006-0000-0D00-00003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6" authorId="0" shapeId="0" xr:uid="{00000000-0006-0000-0D00-00003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8" authorId="0" shapeId="0" xr:uid="{00000000-0006-0000-0D00-00003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9" authorId="0" shapeId="0" xr:uid="{00000000-0006-0000-0D00-00003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0" authorId="0" shapeId="0" xr:uid="{00000000-0006-0000-0D00-00003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82" authorId="0" shapeId="0" xr:uid="{00000000-0006-0000-0D00-00003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3" authorId="0" shapeId="0" xr:uid="{00000000-0006-0000-0D00-000038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E00-000001000000}">
      <text>
        <r>
          <rPr>
            <sz val="8"/>
            <color indexed="81"/>
            <rFont val="Tahoma"/>
            <family val="2"/>
            <charset val="238"/>
          </rPr>
          <t>Vyplňte, pokud Vaše nesplacené závazky přesahují ve svém souhrnu částku 100 000 Kč; pokud jde o závazek v rámci společného jmění manželů, uveďte to do poznámky.</t>
        </r>
      </text>
    </comment>
    <comment ref="A12" authorId="0" shapeId="0" xr:uid="{00000000-0006-0000-0E00-000002000000}">
      <text>
        <r>
          <rPr>
            <sz val="8"/>
            <color indexed="81"/>
            <rFont val="Tahoma"/>
            <family val="2"/>
            <charset val="238"/>
          </rPr>
          <t>Např. spotřebitelský úvěr, hypoteční úvěr, dlužné nájemné.</t>
        </r>
      </text>
    </comment>
    <comment ref="A13" authorId="0" shapeId="0" xr:uid="{00000000-0006-0000-0E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E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E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E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E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E00-000008000000}">
      <text>
        <r>
          <rPr>
            <sz val="8"/>
            <color indexed="81"/>
            <rFont val="Tahoma"/>
            <family val="2"/>
            <charset val="238"/>
          </rPr>
          <t>Např. spotřebitelský úvěr, hypoteční úvěr, dlužné nájemné.</t>
        </r>
      </text>
    </comment>
    <comment ref="A22" authorId="0" shapeId="0" xr:uid="{00000000-0006-0000-0E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E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E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E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E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E00-00000E000000}">
      <text>
        <r>
          <rPr>
            <sz val="8"/>
            <color indexed="81"/>
            <rFont val="Tahoma"/>
            <family val="2"/>
            <charset val="238"/>
          </rPr>
          <t>Např. spotřebitelský úvěr, hypoteční úvěr, dlužné nájemné.</t>
        </r>
      </text>
    </comment>
    <comment ref="A31" authorId="0" shapeId="0" xr:uid="{00000000-0006-0000-0E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E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E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E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E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E00-000014000000}">
      <text>
        <r>
          <rPr>
            <sz val="8"/>
            <color indexed="81"/>
            <rFont val="Tahoma"/>
            <family val="2"/>
            <charset val="238"/>
          </rPr>
          <t>Např. spotřebitelský úvěr, hypoteční úvěr, dlužné nájemné.</t>
        </r>
      </text>
    </comment>
    <comment ref="A40" authorId="0" shapeId="0" xr:uid="{00000000-0006-0000-0E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E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E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E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E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E00-00001A000000}">
      <text>
        <r>
          <rPr>
            <sz val="8"/>
            <color indexed="81"/>
            <rFont val="Tahoma"/>
            <family val="2"/>
            <charset val="238"/>
          </rPr>
          <t>Např. spotřebitelský úvěr, hypoteční úvěr, dlužné nájemné.</t>
        </r>
      </text>
    </comment>
    <comment ref="A49" authorId="0" shapeId="0" xr:uid="{00000000-0006-0000-0E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E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4" authorId="0" shapeId="0" xr:uid="{00000000-0006-0000-0E00-00001D000000}">
      <text>
        <r>
          <rPr>
            <sz val="8"/>
            <color indexed="81"/>
            <rFont val="Tahoma"/>
            <family val="2"/>
            <charset val="238"/>
          </rPr>
          <t>Např. spotřebitelský úvěr, hypoteční úvěr, dlužné nájemné.</t>
        </r>
      </text>
    </comment>
    <comment ref="A55" authorId="0" shapeId="0" xr:uid="{00000000-0006-0000-0E00-00001E000000}">
      <text>
        <r>
          <rPr>
            <sz val="8"/>
            <color indexed="81"/>
            <rFont val="Tahoma"/>
            <family val="2"/>
            <charset val="238"/>
          </rPr>
          <t>Uveďte výši nesplacené části již existujícího závazku k příslušnému dni (nikoli celkovou původní výši).</t>
        </r>
      </text>
    </comment>
    <comment ref="A57" authorId="0" shapeId="0" xr:uid="{00000000-0006-0000-0E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9" authorId="0" shapeId="0" xr:uid="{00000000-0006-0000-0E00-000020000000}">
      <text>
        <r>
          <rPr>
            <sz val="8"/>
            <color indexed="81"/>
            <rFont val="Tahoma"/>
            <family val="2"/>
            <charset val="238"/>
          </rPr>
          <t>Např. spotřebitelský úvěr, hypoteční úvěr, dlužné nájemné.</t>
        </r>
      </text>
    </comment>
    <comment ref="A60" authorId="0" shapeId="0" xr:uid="{00000000-0006-0000-0E00-000021000000}">
      <text>
        <r>
          <rPr>
            <sz val="8"/>
            <color indexed="81"/>
            <rFont val="Tahoma"/>
            <family val="2"/>
            <charset val="238"/>
          </rPr>
          <t>Uveďte výši nesplacené části již existujícího závazku k příslušnému dni (nikoli celkovou původní výši).</t>
        </r>
      </text>
    </comment>
    <comment ref="A62" authorId="0" shapeId="0" xr:uid="{00000000-0006-0000-0E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4" authorId="0" shapeId="0" xr:uid="{00000000-0006-0000-0E00-000023000000}">
      <text>
        <r>
          <rPr>
            <sz val="8"/>
            <color indexed="81"/>
            <rFont val="Tahoma"/>
            <family val="2"/>
            <charset val="238"/>
          </rPr>
          <t>Např. spotřebitelský úvěr, hypoteční úvěr, dlužné nájemné.</t>
        </r>
      </text>
    </comment>
    <comment ref="A65" authorId="0" shapeId="0" xr:uid="{00000000-0006-0000-0E00-000024000000}">
      <text>
        <r>
          <rPr>
            <sz val="8"/>
            <color indexed="81"/>
            <rFont val="Tahoma"/>
            <family val="2"/>
            <charset val="238"/>
          </rPr>
          <t>Uveďte výši nesplacené části již existujícího závazku k příslušnému dni (nikoli celkovou původní výši).</t>
        </r>
      </text>
    </comment>
    <comment ref="A67" authorId="0" shapeId="0" xr:uid="{00000000-0006-0000-0E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9" authorId="0" shapeId="0" xr:uid="{00000000-0006-0000-0E00-000026000000}">
      <text>
        <r>
          <rPr>
            <sz val="8"/>
            <color indexed="81"/>
            <rFont val="Tahoma"/>
            <family val="2"/>
            <charset val="238"/>
          </rPr>
          <t>Např. spotřebitelský úvěr, hypoteční úvěr, dlužné nájemné.</t>
        </r>
      </text>
    </comment>
    <comment ref="A70" authorId="0" shapeId="0" xr:uid="{00000000-0006-0000-0E00-000027000000}">
      <text>
        <r>
          <rPr>
            <sz val="8"/>
            <color indexed="81"/>
            <rFont val="Tahoma"/>
            <family val="2"/>
            <charset val="238"/>
          </rPr>
          <t>Uveďte výši nesplacené části již existujícího závazku k příslušnému dni (nikoli celkovou původní výši).</t>
        </r>
      </text>
    </comment>
    <comment ref="A72" authorId="0" shapeId="0" xr:uid="{00000000-0006-0000-0E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4" authorId="0" shapeId="0" xr:uid="{00000000-0006-0000-0E00-000029000000}">
      <text>
        <r>
          <rPr>
            <sz val="8"/>
            <color indexed="81"/>
            <rFont val="Tahoma"/>
            <family val="2"/>
            <charset val="238"/>
          </rPr>
          <t>Např. spotřebitelský úvěr, hypoteční úvěr, dlužné nájemné.</t>
        </r>
      </text>
    </comment>
    <comment ref="A75" authorId="0" shapeId="0" xr:uid="{00000000-0006-0000-0E00-00002A000000}">
      <text>
        <r>
          <rPr>
            <sz val="8"/>
            <color indexed="81"/>
            <rFont val="Tahoma"/>
            <family val="2"/>
            <charset val="238"/>
          </rPr>
          <t>Uveďte výši nesplacené části již existujícího závazku k příslušnému dni (nikoli celkovou původní výši).</t>
        </r>
      </text>
    </comment>
    <comment ref="A77" authorId="0" shapeId="0" xr:uid="{00000000-0006-0000-0E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9" authorId="0" shapeId="0" xr:uid="{00000000-0006-0000-0E00-00002C000000}">
      <text>
        <r>
          <rPr>
            <sz val="8"/>
            <color indexed="81"/>
            <rFont val="Tahoma"/>
            <family val="2"/>
            <charset val="238"/>
          </rPr>
          <t>Např. spotřebitelský úvěr, hypoteční úvěr, dlužné nájemné.</t>
        </r>
      </text>
    </comment>
    <comment ref="A80" authorId="0" shapeId="0" xr:uid="{00000000-0006-0000-0E00-00002D000000}">
      <text>
        <r>
          <rPr>
            <sz val="8"/>
            <color indexed="81"/>
            <rFont val="Tahoma"/>
            <family val="2"/>
            <charset val="238"/>
          </rPr>
          <t>Uveďte výši nesplacené části již existujícího závazku k příslušnému dni (nikoli celkovou původní výši).</t>
        </r>
      </text>
    </comment>
    <comment ref="A82" authorId="0" shapeId="0" xr:uid="{00000000-0006-0000-0E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11" authorId="0" shapeId="0" xr:uid="{00000000-0006-0000-02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2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200-00000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16" authorId="0" shapeId="0" xr:uid="{00000000-0006-0000-0200-000005000000}">
      <text>
        <r>
          <rPr>
            <sz val="8"/>
            <color indexed="81"/>
            <rFont val="Tahoma"/>
            <family val="2"/>
            <charset val="238"/>
          </rPr>
          <t>Zde můžete uvést další důležité informace nad rámec vyplňovaných údajů.</t>
        </r>
      </text>
    </comment>
    <comment ref="A17" authorId="0" shapeId="0" xr:uid="{00000000-0006-0000-02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2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2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2" authorId="0" shapeId="0" xr:uid="{00000000-0006-0000-0200-000009000000}">
      <text>
        <r>
          <rPr>
            <sz val="8"/>
            <color indexed="81"/>
            <rFont val="Tahoma"/>
            <family val="2"/>
            <charset val="238"/>
          </rPr>
          <t>Zde můžete uvést další důležité informace nad rámec vyplňovaných údajů.</t>
        </r>
      </text>
    </comment>
    <comment ref="A23" authorId="0" shapeId="0" xr:uid="{00000000-0006-0000-02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2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200-00000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8" authorId="0" shapeId="0" xr:uid="{00000000-0006-0000-0200-00000D000000}">
      <text>
        <r>
          <rPr>
            <sz val="8"/>
            <color indexed="81"/>
            <rFont val="Tahoma"/>
            <family val="2"/>
            <charset val="238"/>
          </rPr>
          <t>Zde můžete uvést další důležité informace nad rámec vyplňovaných údajů.</t>
        </r>
      </text>
    </comment>
    <comment ref="A29" authorId="0" shapeId="0" xr:uid="{00000000-0006-0000-02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2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200-00001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34" authorId="0" shapeId="0" xr:uid="{00000000-0006-0000-0200-000011000000}">
      <text>
        <r>
          <rPr>
            <sz val="8"/>
            <color indexed="81"/>
            <rFont val="Tahoma"/>
            <family val="2"/>
            <charset val="238"/>
          </rPr>
          <t>Zde můžete uvést další důležité informace nad rámec vyplňovaných údajů.</t>
        </r>
      </text>
    </comment>
    <comment ref="A35" authorId="0" shapeId="0" xr:uid="{00000000-0006-0000-02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2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200-00001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0" shapeId="0" xr:uid="{00000000-0006-0000-0200-000015000000}">
      <text>
        <r>
          <rPr>
            <sz val="8"/>
            <color indexed="81"/>
            <rFont val="Tahoma"/>
            <family val="2"/>
            <charset val="238"/>
          </rPr>
          <t>Zde můžete uvést další důležité informace nad rámec vyplňovaných údajů.</t>
        </r>
      </text>
    </comment>
    <comment ref="A41" authorId="0" shapeId="0" xr:uid="{00000000-0006-0000-02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2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200-00001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200-000019000000}">
      <text>
        <r>
          <rPr>
            <sz val="8"/>
            <color indexed="81"/>
            <rFont val="Tahoma"/>
            <family val="2"/>
            <charset val="238"/>
          </rPr>
          <t>Zde můžete uvést další důležité informace nad rámec vyplňovaných údajů.</t>
        </r>
      </text>
    </comment>
    <comment ref="A47" authorId="0" shapeId="0" xr:uid="{00000000-0006-0000-02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2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200-00001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2" authorId="0" shapeId="0" xr:uid="{00000000-0006-0000-0200-00001D000000}">
      <text>
        <r>
          <rPr>
            <sz val="8"/>
            <color indexed="81"/>
            <rFont val="Tahoma"/>
            <family val="2"/>
            <charset val="238"/>
          </rPr>
          <t>Zde můžete uvést další důležité informace nad rámec vyplňovaných údajů.</t>
        </r>
      </text>
    </comment>
    <comment ref="A53" authorId="0" shapeId="0" xr:uid="{00000000-0006-0000-02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2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200-00002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8" authorId="0" shapeId="0" xr:uid="{00000000-0006-0000-0200-000021000000}">
      <text>
        <r>
          <rPr>
            <sz val="8"/>
            <color indexed="81"/>
            <rFont val="Tahoma"/>
            <family val="2"/>
            <charset val="238"/>
          </rPr>
          <t>Zde můžete uvést další důležité informace nad rámec vyplňovaných údajů.</t>
        </r>
      </text>
    </comment>
    <comment ref="A59" authorId="0" shapeId="0" xr:uid="{00000000-0006-0000-02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2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200-00002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64" authorId="0" shapeId="0" xr:uid="{00000000-0006-0000-0200-000025000000}">
      <text>
        <r>
          <rPr>
            <sz val="8"/>
            <color indexed="81"/>
            <rFont val="Tahoma"/>
            <family val="2"/>
            <charset val="238"/>
          </rPr>
          <t>Zde můžete uvést další důležité informace nad rámec vyplňovaných údajů.</t>
        </r>
      </text>
    </comment>
    <comment ref="A65" authorId="0" shapeId="0" xr:uid="{00000000-0006-0000-02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2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200-00002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0" authorId="0" shapeId="0" xr:uid="{00000000-0006-0000-0200-000029000000}">
      <text>
        <r>
          <rPr>
            <sz val="8"/>
            <color indexed="81"/>
            <rFont val="Tahoma"/>
            <family val="2"/>
            <charset val="238"/>
          </rPr>
          <t>Zde můžete uvést další důležité informace nad rámec vyplňovaných údajů.</t>
        </r>
      </text>
    </comment>
    <comment ref="A71" authorId="0" shapeId="0" xr:uid="{00000000-0006-0000-02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2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200-00002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6" authorId="0" shapeId="0" xr:uid="{00000000-0006-0000-0200-00002D000000}">
      <text>
        <r>
          <rPr>
            <sz val="8"/>
            <color indexed="81"/>
            <rFont val="Tahoma"/>
            <family val="2"/>
            <charset val="238"/>
          </rPr>
          <t>Zde můžete uvést další důležité informace nad rámec vyplňovaných údajů.</t>
        </r>
      </text>
    </comment>
    <comment ref="A77" authorId="0" shapeId="0" xr:uid="{00000000-0006-0000-02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2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200-00003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82" authorId="0" shapeId="0" xr:uid="{00000000-0006-0000-02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300-000005000000}">
      <text>
        <r>
          <rPr>
            <sz val="8"/>
            <color indexed="81"/>
            <rFont val="Tahoma"/>
            <family val="2"/>
            <charset val="238"/>
          </rPr>
          <t xml:space="preserve">Zde můžete uvést další důležité informace nad rámec vyplňovaných údajů. </t>
        </r>
      </text>
    </comment>
    <comment ref="A17" authorId="0" shapeId="0" xr:uid="{00000000-0006-0000-03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3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3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300-000009000000}">
      <text>
        <r>
          <rPr>
            <sz val="8"/>
            <color indexed="81"/>
            <rFont val="Tahoma"/>
            <family val="2"/>
            <charset val="238"/>
          </rPr>
          <t xml:space="preserve">Zde můžete uvést další důležité informace nad rámec vyplňovaných údajů. </t>
        </r>
      </text>
    </comment>
    <comment ref="A23" authorId="0" shapeId="0" xr:uid="{00000000-0006-0000-03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3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3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300-00000D000000}">
      <text>
        <r>
          <rPr>
            <sz val="8"/>
            <color indexed="81"/>
            <rFont val="Tahoma"/>
            <family val="2"/>
            <charset val="238"/>
          </rPr>
          <t xml:space="preserve">Zde můžete uvést další důležité informace nad rámec vyplňovaných údajů. </t>
        </r>
      </text>
    </comment>
    <comment ref="A29" authorId="0" shapeId="0" xr:uid="{00000000-0006-0000-03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3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3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300-000011000000}">
      <text>
        <r>
          <rPr>
            <sz val="8"/>
            <color indexed="81"/>
            <rFont val="Tahoma"/>
            <family val="2"/>
            <charset val="238"/>
          </rPr>
          <t xml:space="preserve">Zde můžete uvést další důležité informace nad rámec vyplňovaných údajů. </t>
        </r>
      </text>
    </comment>
    <comment ref="A35" authorId="0" shapeId="0" xr:uid="{00000000-0006-0000-03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3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300-000015000000}">
      <text>
        <r>
          <rPr>
            <sz val="8"/>
            <color indexed="81"/>
            <rFont val="Tahoma"/>
            <family val="2"/>
            <charset val="238"/>
          </rPr>
          <t xml:space="preserve">Zde můžete uvést další důležité informace nad rámec vyplňovaných údajů. </t>
        </r>
      </text>
    </comment>
    <comment ref="A41"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3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300-000019000000}">
      <text>
        <r>
          <rPr>
            <sz val="8"/>
            <color indexed="81"/>
            <rFont val="Tahoma"/>
            <family val="2"/>
            <charset val="238"/>
          </rPr>
          <t xml:space="preserve">Zde můžete uvést další důležité informace nad rámec vyplňovaných údajů. </t>
        </r>
      </text>
    </comment>
    <comment ref="A47" authorId="0" shapeId="0" xr:uid="{00000000-0006-0000-03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3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3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D000000}">
      <text>
        <r>
          <rPr>
            <sz val="8"/>
            <color indexed="81"/>
            <rFont val="Tahoma"/>
            <family val="2"/>
            <charset val="238"/>
          </rPr>
          <t xml:space="preserve">Zde můžete uvést další důležité informace nad rámec vyplňovaných údajů. </t>
        </r>
      </text>
    </comment>
    <comment ref="A53" authorId="0" shapeId="0" xr:uid="{00000000-0006-0000-03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300-000021000000}">
      <text>
        <r>
          <rPr>
            <sz val="8"/>
            <color indexed="81"/>
            <rFont val="Tahoma"/>
            <family val="2"/>
            <charset val="238"/>
          </rPr>
          <t xml:space="preserve">Zde můžete uvést další důležité informace nad rámec vyplňovaných údajů. </t>
        </r>
      </text>
    </comment>
    <comment ref="A59" authorId="0" shapeId="0" xr:uid="{00000000-0006-0000-03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3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3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300-000025000000}">
      <text>
        <r>
          <rPr>
            <sz val="8"/>
            <color indexed="81"/>
            <rFont val="Tahoma"/>
            <family val="2"/>
            <charset val="238"/>
          </rPr>
          <t xml:space="preserve">Zde můžete uvést další důležité informace nad rámec vyplňovaných údajů. </t>
        </r>
      </text>
    </comment>
    <comment ref="A65" authorId="0" shapeId="0" xr:uid="{00000000-0006-0000-03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3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300-000029000000}">
      <text>
        <r>
          <rPr>
            <sz val="8"/>
            <color indexed="81"/>
            <rFont val="Tahoma"/>
            <family val="2"/>
            <charset val="238"/>
          </rPr>
          <t xml:space="preserve">Zde můžete uvést další důležité informace nad rámec vyplňovaných údajů. </t>
        </r>
      </text>
    </comment>
    <comment ref="A71"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3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300-00002D000000}">
      <text>
        <r>
          <rPr>
            <sz val="8"/>
            <color indexed="81"/>
            <rFont val="Tahoma"/>
            <family val="2"/>
            <charset val="238"/>
          </rPr>
          <t xml:space="preserve">Zde můžete uvést další důležité informace nad rámec vyplňovaných údajů. </t>
        </r>
      </text>
    </comment>
    <comment ref="A77" authorId="0" shapeId="0" xr:uid="{00000000-0006-0000-03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3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3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3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Vyplňte, pokud jste členem uvedených orgánů.</t>
        </r>
      </text>
    </comment>
    <comment ref="A11" authorId="0" shapeId="0" xr:uid="{00000000-0006-0000-04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4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4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4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400-000006000000}">
      <text>
        <r>
          <rPr>
            <sz val="8"/>
            <color indexed="81"/>
            <rFont val="Tahoma"/>
            <family val="2"/>
            <charset val="238"/>
          </rPr>
          <t>Zde můžete uvést další důležité informace nad rámec vyplňovaných údajů.</t>
        </r>
      </text>
    </comment>
    <comment ref="A18" authorId="0" shapeId="0" xr:uid="{00000000-0006-0000-04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4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4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4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400-00000B000000}">
      <text>
        <r>
          <rPr>
            <sz val="8"/>
            <color indexed="81"/>
            <rFont val="Tahoma"/>
            <family val="2"/>
            <charset val="238"/>
          </rPr>
          <t>Zde můžete uvést další důležité informace nad rámec vyplňovaných údajů.</t>
        </r>
      </text>
    </comment>
    <comment ref="A25"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4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4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400-000010000000}">
      <text>
        <r>
          <rPr>
            <sz val="8"/>
            <color indexed="81"/>
            <rFont val="Tahoma"/>
            <family val="2"/>
            <charset val="238"/>
          </rPr>
          <t>Zde můžete uvést další důležité informace nad rámec vyplňovaných údajů.</t>
        </r>
      </text>
    </comment>
    <comment ref="A32" authorId="0" shapeId="0" xr:uid="{00000000-0006-0000-04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4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4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4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400-000015000000}">
      <text>
        <r>
          <rPr>
            <sz val="8"/>
            <color indexed="81"/>
            <rFont val="Tahoma"/>
            <family val="2"/>
            <charset val="238"/>
          </rPr>
          <t>Zde můžete uvést další důležité informace nad rámec vyplňovaných údajů.</t>
        </r>
      </text>
    </comment>
    <comment ref="A39" authorId="0" shapeId="0" xr:uid="{00000000-0006-0000-04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4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4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4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400-00001A000000}">
      <text>
        <r>
          <rPr>
            <sz val="8"/>
            <color indexed="81"/>
            <rFont val="Tahoma"/>
            <family val="2"/>
            <charset val="238"/>
          </rPr>
          <t>Zde můžete uvést další důležité informace nad rámec vyplňovaných údajů.</t>
        </r>
      </text>
    </comment>
    <comment ref="A46" authorId="0" shapeId="0" xr:uid="{00000000-0006-0000-04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4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4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4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400-00001F000000}">
      <text>
        <r>
          <rPr>
            <sz val="8"/>
            <color indexed="81"/>
            <rFont val="Tahoma"/>
            <family val="2"/>
            <charset val="238"/>
          </rPr>
          <t>Zde můžete uvést další důležité informace nad rámec vyplňovaných údajů.</t>
        </r>
      </text>
    </comment>
    <comment ref="A53" authorId="0" shapeId="0" xr:uid="{00000000-0006-0000-04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4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4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400-000024000000}">
      <text>
        <r>
          <rPr>
            <sz val="8"/>
            <color indexed="81"/>
            <rFont val="Tahoma"/>
            <family val="2"/>
            <charset val="238"/>
          </rPr>
          <t>Zde můžete uvést další důležité informace nad rámec vyplňovaných údajů.</t>
        </r>
      </text>
    </comment>
    <comment ref="A60" authorId="0" shapeId="0" xr:uid="{00000000-0006-0000-04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4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400-000029000000}">
      <text>
        <r>
          <rPr>
            <sz val="8"/>
            <color indexed="81"/>
            <rFont val="Tahoma"/>
            <family val="2"/>
            <charset val="238"/>
          </rPr>
          <t>Zde můžete uvést další důležité informace nad rámec vyplňovaných údajů.</t>
        </r>
      </text>
    </comment>
    <comment ref="A67" authorId="0" shapeId="0" xr:uid="{00000000-0006-0000-04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4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4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4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400-00002E000000}">
      <text>
        <r>
          <rPr>
            <sz val="8"/>
            <color indexed="81"/>
            <rFont val="Tahoma"/>
            <family val="2"/>
            <charset val="238"/>
          </rPr>
          <t>Zde můžete uvést další důležité informace nad rámec vyplňovaných údajů.</t>
        </r>
      </text>
    </comment>
    <comment ref="A74" authorId="0" shapeId="0" xr:uid="{00000000-0006-0000-04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4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4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4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4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500-000002000000}">
      <text>
        <r>
          <rPr>
            <sz val="9"/>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5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5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5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5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5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500-000008000000}">
      <text>
        <r>
          <rPr>
            <sz val="8"/>
            <color indexed="81"/>
            <rFont val="Tahoma"/>
            <family val="2"/>
            <charset val="238"/>
          </rPr>
          <t>Zde můžete uvést další důležité informace nad rámec vyplňovaných údajů.</t>
        </r>
      </text>
    </comment>
    <comment ref="A22" authorId="0" shapeId="0" xr:uid="{00000000-0006-0000-0500-000009000000}">
      <text>
        <r>
          <rPr>
            <sz val="9"/>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5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5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5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5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5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500-00000F000000}">
      <text>
        <r>
          <rPr>
            <sz val="8"/>
            <color indexed="81"/>
            <rFont val="Tahoma"/>
            <family val="2"/>
            <charset val="238"/>
          </rPr>
          <t>Zde můžete uvést další důležité informace nad rámec vyplňovaných údajů.</t>
        </r>
      </text>
    </comment>
    <comment ref="A33" authorId="0" shapeId="0" xr:uid="{00000000-0006-0000-0500-000010000000}">
      <text>
        <r>
          <rPr>
            <sz val="9"/>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5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5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5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5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5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500-000016000000}">
      <text>
        <r>
          <rPr>
            <sz val="8"/>
            <color indexed="81"/>
            <rFont val="Tahoma"/>
            <family val="2"/>
            <charset val="238"/>
          </rPr>
          <t>Zde můžete uvést další důležité informace nad rámec vyplňovaných údajů.</t>
        </r>
      </text>
    </comment>
    <comment ref="A44" authorId="0" shapeId="0" xr:uid="{00000000-0006-0000-0500-000017000000}">
      <text>
        <r>
          <rPr>
            <sz val="9"/>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5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5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5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5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5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500-00001D000000}">
      <text>
        <r>
          <rPr>
            <sz val="8"/>
            <color indexed="81"/>
            <rFont val="Tahoma"/>
            <family val="2"/>
            <charset val="238"/>
          </rPr>
          <t>Zde můžete uvést další důležité informace nad rámec vyplňovaných údajů.</t>
        </r>
      </text>
    </comment>
    <comment ref="A55" authorId="0" shapeId="0" xr:uid="{00000000-0006-0000-0500-00001E000000}">
      <text>
        <r>
          <rPr>
            <sz val="9"/>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5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5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5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5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5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500-000024000000}">
      <text>
        <r>
          <rPr>
            <sz val="8"/>
            <color indexed="81"/>
            <rFont val="Tahoma"/>
            <family val="2"/>
            <charset val="238"/>
          </rPr>
          <t>Zde můžete uvést další důležité informace nad rámec vyplňovaných údajů.</t>
        </r>
      </text>
    </comment>
    <comment ref="A66" authorId="0" shapeId="0" xr:uid="{00000000-0006-0000-0500-000025000000}">
      <text>
        <r>
          <rPr>
            <sz val="9"/>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5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5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5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5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5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5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600-000001000000}">
      <text>
        <r>
          <rPr>
            <sz val="8"/>
            <color indexed="81"/>
            <rFont val="Tahoma"/>
            <family val="2"/>
            <charset val="238"/>
          </rPr>
          <t>Vyplňte, pokud jste vedle funkce veřejného funkcionáře vykonával/a ještě některou z uvedených činností.</t>
        </r>
      </text>
    </comment>
    <comment ref="A12" authorId="0" shapeId="0" xr:uid="{00000000-0006-0000-0600-000002000000}">
      <text>
        <r>
          <rPr>
            <sz val="8"/>
            <color indexed="81"/>
            <rFont val="Tahoma"/>
            <family val="2"/>
            <charset val="238"/>
          </rPr>
          <t>Uveďte činnosti z nabídky; obdobným vztahem se rozumí např. dohoda o pracovní činnosti nebo dohoda o provedení práce.</t>
        </r>
      </text>
    </comment>
    <comment ref="A14" authorId="0" shapeId="0" xr:uid="{00000000-0006-0000-06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6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600-000005000000}">
      <text>
        <r>
          <rPr>
            <sz val="8"/>
            <color indexed="81"/>
            <rFont val="Tahoma"/>
            <family val="2"/>
            <charset val="238"/>
          </rPr>
          <t>Uveďte dle zápisu v živnostenském, obchodním či jiném veřejném rejstříku.</t>
        </r>
      </text>
    </comment>
    <comment ref="A19" authorId="0" shapeId="0" xr:uid="{00000000-0006-0000-0600-000006000000}">
      <text>
        <r>
          <rPr>
            <sz val="8"/>
            <color indexed="81"/>
            <rFont val="Tahoma"/>
            <family val="2"/>
            <charset val="238"/>
          </rPr>
          <t>Zde můžete uvést další důležité informace nad rámec vyplňovaných údajů.</t>
        </r>
      </text>
    </comment>
    <comment ref="A21" authorId="0" shapeId="0" xr:uid="{00000000-0006-0000-0600-000007000000}">
      <text>
        <r>
          <rPr>
            <sz val="8"/>
            <color indexed="81"/>
            <rFont val="Tahoma"/>
            <family val="2"/>
            <charset val="238"/>
          </rPr>
          <t>Uveďte činnosti z nabídky; obdobným vztahem se rozumí např. dohoda o pracovní činnosti nebo dohoda o provedení práce.</t>
        </r>
      </text>
    </comment>
    <comment ref="A23" authorId="0" shapeId="0" xr:uid="{00000000-0006-0000-06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6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600-00000A000000}">
      <text>
        <r>
          <rPr>
            <sz val="8"/>
            <color indexed="81"/>
            <rFont val="Tahoma"/>
            <family val="2"/>
            <charset val="238"/>
          </rPr>
          <t>Uveďte dle zápisu v živnostenském, obchodním či jiném veřejném rejstříku.</t>
        </r>
      </text>
    </comment>
    <comment ref="A28" authorId="0" shapeId="0" xr:uid="{00000000-0006-0000-0600-00000B000000}">
      <text>
        <r>
          <rPr>
            <sz val="8"/>
            <color indexed="81"/>
            <rFont val="Tahoma"/>
            <family val="2"/>
            <charset val="238"/>
          </rPr>
          <t>Zde můžete uvést další důležité informace nad rámec vyplňovaných údajů.</t>
        </r>
      </text>
    </comment>
    <comment ref="A30" authorId="0" shapeId="0" xr:uid="{00000000-0006-0000-0600-00000C000000}">
      <text>
        <r>
          <rPr>
            <sz val="8"/>
            <color indexed="81"/>
            <rFont val="Tahoma"/>
            <family val="2"/>
            <charset val="238"/>
          </rPr>
          <t>Uveďte činnosti z nabídky; obdobným vztahem se rozumí např. dohoda o pracovní činnosti nebo dohoda o provedení práce.</t>
        </r>
      </text>
    </comment>
    <comment ref="A32" authorId="0" shapeId="0" xr:uid="{00000000-0006-0000-06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6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600-00000F000000}">
      <text>
        <r>
          <rPr>
            <sz val="8"/>
            <color indexed="81"/>
            <rFont val="Tahoma"/>
            <family val="2"/>
            <charset val="238"/>
          </rPr>
          <t>Uveďte dle zápisu v živnostenském, obchodním či jiném veřejném rejstříku.</t>
        </r>
      </text>
    </comment>
    <comment ref="A37" authorId="0" shapeId="0" xr:uid="{00000000-0006-0000-0600-000010000000}">
      <text>
        <r>
          <rPr>
            <sz val="8"/>
            <color indexed="81"/>
            <rFont val="Tahoma"/>
            <family val="2"/>
            <charset val="238"/>
          </rPr>
          <t>Zde můžete uvést další důležité informace nad rámec vyplňovaných údajů.</t>
        </r>
      </text>
    </comment>
    <comment ref="A39" authorId="0" shapeId="0" xr:uid="{00000000-0006-0000-0600-000011000000}">
      <text>
        <r>
          <rPr>
            <sz val="8"/>
            <color indexed="81"/>
            <rFont val="Tahoma"/>
            <family val="2"/>
            <charset val="238"/>
          </rPr>
          <t>Uveďte činnosti z nabídky; obdobným vztahem se rozumí např. dohoda o pracovní činnosti nebo dohoda o provedení práce.</t>
        </r>
      </text>
    </comment>
    <comment ref="A41" authorId="0" shapeId="0" xr:uid="{00000000-0006-0000-06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6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600-000014000000}">
      <text>
        <r>
          <rPr>
            <sz val="8"/>
            <color indexed="81"/>
            <rFont val="Tahoma"/>
            <family val="2"/>
            <charset val="238"/>
          </rPr>
          <t>Uveďte dle zápisu v živnostenském, obchodním či jiném veřejném rejstříku.</t>
        </r>
      </text>
    </comment>
    <comment ref="A46" authorId="0" shapeId="0" xr:uid="{00000000-0006-0000-0600-000015000000}">
      <text>
        <r>
          <rPr>
            <sz val="8"/>
            <color indexed="81"/>
            <rFont val="Tahoma"/>
            <family val="2"/>
            <charset val="238"/>
          </rPr>
          <t>Zde můžete uvést další důležité informace nad rámec vyplňovaných údajů.</t>
        </r>
      </text>
    </comment>
    <comment ref="A48" authorId="0" shapeId="0" xr:uid="{00000000-0006-0000-0600-000016000000}">
      <text>
        <r>
          <rPr>
            <sz val="8"/>
            <color indexed="81"/>
            <rFont val="Tahoma"/>
            <family val="2"/>
            <charset val="238"/>
          </rPr>
          <t>Uveďte činnosti z nabídky; obdobným vztahem se rozumí např. dohoda o pracovní činnosti nebo dohoda o provedení práce.</t>
        </r>
      </text>
    </comment>
    <comment ref="A50" authorId="0" shapeId="0" xr:uid="{00000000-0006-0000-0600-000017000000}">
      <text>
        <r>
          <rPr>
            <sz val="8"/>
            <color indexed="81"/>
            <rFont val="Tahoma"/>
            <family val="2"/>
            <charset val="238"/>
          </rPr>
          <t>Uveďte jméno a příjmení zaměstnavatele, který je nepodnikající fyzickou osobou, jež nemá IČO.</t>
        </r>
      </text>
    </comment>
    <comment ref="A51" authorId="0" shapeId="0" xr:uid="{00000000-0006-0000-0600-000018000000}">
      <text>
        <r>
          <rPr>
            <sz val="8"/>
            <color indexed="81"/>
            <rFont val="Tahoma"/>
            <family val="2"/>
            <charset val="238"/>
          </rPr>
          <t>Zde můžete uvést další důležité informace nad rámec vyplňovaných údajů.</t>
        </r>
      </text>
    </comment>
    <comment ref="A54" authorId="0" shapeId="0" xr:uid="{00000000-0006-0000-0600-000019000000}">
      <text>
        <r>
          <rPr>
            <sz val="8"/>
            <color indexed="81"/>
            <rFont val="Tahoma"/>
            <family val="2"/>
            <charset val="238"/>
          </rPr>
          <t>Uveďte činnosti z nabídky; obdobným vztahem se rozumí např. dohoda o pracovní činnosti nebo dohoda o provedení práce.</t>
        </r>
      </text>
    </comment>
    <comment ref="A56" authorId="0" shapeId="0" xr:uid="{00000000-0006-0000-0600-00001A000000}">
      <text>
        <r>
          <rPr>
            <sz val="8"/>
            <color indexed="81"/>
            <rFont val="Tahoma"/>
            <family val="2"/>
            <charset val="238"/>
          </rPr>
          <t>Uveďte jméno a příjmení zaměstnavatele, který je nepodnikající fyzickou osobou, jež nemá IČO.</t>
        </r>
      </text>
    </comment>
    <comment ref="A57" authorId="0" shapeId="0" xr:uid="{00000000-0006-0000-0600-00001B000000}">
      <text>
        <r>
          <rPr>
            <sz val="8"/>
            <color indexed="81"/>
            <rFont val="Tahoma"/>
            <family val="2"/>
            <charset val="238"/>
          </rPr>
          <t>Zde můžete uvést další důležité informace nad rámec vyplňovaných údajů.</t>
        </r>
      </text>
    </comment>
    <comment ref="A59" authorId="0" shapeId="0" xr:uid="{00000000-0006-0000-0600-00001C000000}">
      <text>
        <r>
          <rPr>
            <sz val="8"/>
            <color indexed="81"/>
            <rFont val="Tahoma"/>
            <family val="2"/>
            <charset val="238"/>
          </rPr>
          <t>Uveďte činnosti z nabídky; obdobným vztahem se rozumí např. dohoda o pracovní činnosti nebo dohoda o provedení práce.</t>
        </r>
      </text>
    </comment>
    <comment ref="A61" authorId="0" shapeId="0" xr:uid="{00000000-0006-0000-0600-00001D000000}">
      <text>
        <r>
          <rPr>
            <sz val="8"/>
            <color indexed="81"/>
            <rFont val="Tahoma"/>
            <family val="2"/>
            <charset val="238"/>
          </rPr>
          <t>Uveďte jméno a příjmení zaměstnavatele, který je nepodnikající fyzickou osobou, jež nemá IČO.</t>
        </r>
      </text>
    </comment>
    <comment ref="A62" authorId="0" shapeId="0" xr:uid="{00000000-0006-0000-0600-00001E000000}">
      <text>
        <r>
          <rPr>
            <sz val="8"/>
            <color indexed="81"/>
            <rFont val="Tahoma"/>
            <family val="2"/>
            <charset val="238"/>
          </rPr>
          <t>Zde můžete uvést další důležité informace nad rámec vyplňovaných údajů.</t>
        </r>
      </text>
    </comment>
    <comment ref="A64" authorId="0" shapeId="0" xr:uid="{00000000-0006-0000-0600-00001F000000}">
      <text>
        <r>
          <rPr>
            <sz val="8"/>
            <color indexed="81"/>
            <rFont val="Tahoma"/>
            <family val="2"/>
            <charset val="238"/>
          </rPr>
          <t>Uveďte činnosti z nabídky; obdobným vztahem se rozumí např. dohoda o pracovní činnosti nebo dohoda o provedení práce.</t>
        </r>
      </text>
    </comment>
    <comment ref="A66" authorId="0" shapeId="0" xr:uid="{00000000-0006-0000-0600-000020000000}">
      <text>
        <r>
          <rPr>
            <sz val="8"/>
            <color indexed="81"/>
            <rFont val="Tahoma"/>
            <family val="2"/>
            <charset val="238"/>
          </rPr>
          <t>Uveďte jméno a příjmení zaměstnavatele, který je nepodnikající fyzickou osobou, jež nemá IČO.</t>
        </r>
      </text>
    </comment>
    <comment ref="A67" authorId="0" shapeId="0" xr:uid="{00000000-0006-0000-0600-000021000000}">
      <text>
        <r>
          <rPr>
            <sz val="8"/>
            <color indexed="81"/>
            <rFont val="Tahoma"/>
            <family val="2"/>
            <charset val="238"/>
          </rPr>
          <t>Zde můžete uvést další důležité informace nad rámec vyplňovaných údajů.</t>
        </r>
      </text>
    </comment>
    <comment ref="A69" authorId="0" shapeId="0" xr:uid="{00000000-0006-0000-0600-000022000000}">
      <text>
        <r>
          <rPr>
            <sz val="8"/>
            <color indexed="81"/>
            <rFont val="Tahoma"/>
            <family val="2"/>
            <charset val="238"/>
          </rPr>
          <t>Uveďte činnosti z nabídky; obdobným vztahem se rozumí např. dohoda o pracovní činnosti nebo dohoda o provedení práce.</t>
        </r>
      </text>
    </comment>
    <comment ref="A71" authorId="0" shapeId="0" xr:uid="{00000000-0006-0000-0600-000023000000}">
      <text>
        <r>
          <rPr>
            <sz val="8"/>
            <color indexed="81"/>
            <rFont val="Tahoma"/>
            <family val="2"/>
            <charset val="238"/>
          </rPr>
          <t>Uveďte jméno a příjmení zaměstnavatele, který je nepodnikající fyzickou osobou, jež nemá IČO.</t>
        </r>
      </text>
    </comment>
    <comment ref="A72" authorId="0" shapeId="0" xr:uid="{00000000-0006-0000-0600-000024000000}">
      <text>
        <r>
          <rPr>
            <sz val="8"/>
            <color indexed="81"/>
            <rFont val="Tahoma"/>
            <family val="2"/>
            <charset val="238"/>
          </rPr>
          <t>Zde můžete uvést další důležité informace nad rámec vyplňovaných údajů.</t>
        </r>
      </text>
    </comment>
    <comment ref="A74" authorId="0" shapeId="0" xr:uid="{00000000-0006-0000-0600-000025000000}">
      <text>
        <r>
          <rPr>
            <sz val="8"/>
            <color indexed="81"/>
            <rFont val="Tahoma"/>
            <family val="2"/>
            <charset val="238"/>
          </rPr>
          <t>Uveďte činnosti z nabídky; obdobným vztahem se rozumí např. dohoda o pracovní činnosti nebo dohoda o provedení práce.</t>
        </r>
      </text>
    </comment>
    <comment ref="A76" authorId="0" shapeId="0" xr:uid="{00000000-0006-0000-0600-000026000000}">
      <text>
        <r>
          <rPr>
            <sz val="8"/>
            <color indexed="81"/>
            <rFont val="Tahoma"/>
            <family val="2"/>
            <charset val="238"/>
          </rPr>
          <t>Uveďte jméno a příjmení zaměstnavatele, který je nepodnikající fyzickou osobou, jež nemá IČO.</t>
        </r>
      </text>
    </comment>
    <comment ref="A77" authorId="0" shapeId="0" xr:uid="{00000000-0006-0000-0600-000027000000}">
      <text>
        <r>
          <rPr>
            <sz val="8"/>
            <color indexed="81"/>
            <rFont val="Tahoma"/>
            <family val="2"/>
            <charset val="238"/>
          </rPr>
          <t>Zde můžete uvést další důležité informace nad rámec vyplňovaných údajů.</t>
        </r>
      </text>
    </comment>
    <comment ref="A79" authorId="0" shapeId="0" xr:uid="{00000000-0006-0000-0600-000028000000}">
      <text>
        <r>
          <rPr>
            <sz val="8"/>
            <color indexed="81"/>
            <rFont val="Tahoma"/>
            <family val="2"/>
            <charset val="238"/>
          </rPr>
          <t>Uveďte činnosti z nabídky; obdobným vztahem se rozumí např. dohoda o pracovní činnosti nebo dohoda o provedení práce.</t>
        </r>
      </text>
    </comment>
    <comment ref="A81" authorId="0" shapeId="0" xr:uid="{00000000-0006-0000-0600-000029000000}">
      <text>
        <r>
          <rPr>
            <sz val="8"/>
            <color indexed="81"/>
            <rFont val="Tahoma"/>
            <family val="2"/>
            <charset val="238"/>
          </rPr>
          <t>Uveďte jméno a příjmení zaměstnavatele, který je nepodnikající fyzickou osobou, jež nemá IČO.</t>
        </r>
      </text>
    </comment>
    <comment ref="A82" authorId="0" shapeId="0" xr:uid="{00000000-0006-0000-06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 authorId="0" shapeId="0" xr:uid="{00000000-0006-0000-0700-000002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 authorId="0" shapeId="0" xr:uid="{00000000-0006-0000-0700-000003000000}">
      <text>
        <r>
          <rPr>
            <sz val="8"/>
            <color indexed="81"/>
            <rFont val="Tahoma"/>
            <family val="2"/>
            <charset val="238"/>
          </rPr>
          <t>V závislosti na zvoleném druhu nemovité věci zvolte specifikaci druhu.</t>
        </r>
      </text>
    </comment>
    <comment ref="A15" authorId="0" shapeId="0" xr:uid="{00000000-0006-0000-0700-00000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6" authorId="0" shapeId="0" xr:uid="{00000000-0006-0000-0700-000005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8" authorId="0" shapeId="0" xr:uid="{00000000-0006-0000-0700-000006000000}">
      <text>
        <r>
          <rPr>
            <sz val="8"/>
            <color indexed="81"/>
            <rFont val="Tahoma"/>
            <family val="2"/>
            <charset val="238"/>
          </rPr>
          <t>Uveďte dle údajů zapsaných na listu vlastnictví v katastru nemovitostí.</t>
        </r>
      </text>
    </comment>
    <comment ref="A19" authorId="0" shapeId="0" xr:uid="{00000000-0006-0000-0700-000007000000}">
      <text>
        <r>
          <rPr>
            <sz val="8"/>
            <color indexed="81"/>
            <rFont val="Tahoma"/>
            <family val="2"/>
            <charset val="238"/>
          </rPr>
          <t>Uveďte dle údajů zapsaných na listu vlastnictví v katastru nemovitostí.</t>
        </r>
      </text>
    </comment>
    <comment ref="A20" authorId="0" shapeId="0" xr:uid="{00000000-0006-0000-0700-000008000000}">
      <text>
        <r>
          <rPr>
            <sz val="8"/>
            <color indexed="81"/>
            <rFont val="Tahoma"/>
            <family val="2"/>
            <charset val="238"/>
          </rPr>
          <t>Uveďte číslo popisné/číslo evidenční.</t>
        </r>
        <r>
          <rPr>
            <sz val="9"/>
            <color indexed="81"/>
            <rFont val="Tahoma"/>
            <family val="2"/>
            <charset val="238"/>
          </rPr>
          <t xml:space="preserve">
</t>
        </r>
      </text>
    </comment>
    <comment ref="A22" authorId="0" shapeId="0" xr:uid="{00000000-0006-0000-0700-00000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23" authorId="0" shapeId="0" xr:uid="{00000000-0006-0000-0700-00000A000000}">
      <text>
        <r>
          <rPr>
            <sz val="8"/>
            <color indexed="81"/>
            <rFont val="Tahoma"/>
            <family val="2"/>
            <charset val="238"/>
          </rPr>
          <t>Zde můžete uvést další důležité informace nad rámec vyplňovaných údajů.</t>
        </r>
      </text>
    </comment>
    <comment ref="A24" authorId="0" shapeId="0" xr:uid="{00000000-0006-0000-0700-00000B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25" authorId="0" shapeId="0" xr:uid="{00000000-0006-0000-0700-00000C000000}">
      <text>
        <r>
          <rPr>
            <sz val="8"/>
            <color indexed="81"/>
            <rFont val="Tahoma"/>
            <family val="2"/>
            <charset val="238"/>
          </rPr>
          <t>V závislosti na zvoleném druhu nemovité věci zvolte specifikaci druhu.</t>
        </r>
      </text>
    </comment>
    <comment ref="A26" authorId="0" shapeId="0" xr:uid="{00000000-0006-0000-0700-00000D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27" authorId="0" shapeId="0" xr:uid="{00000000-0006-0000-0700-00000E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29" authorId="0" shapeId="0" xr:uid="{00000000-0006-0000-0700-00000F000000}">
      <text>
        <r>
          <rPr>
            <sz val="8"/>
            <color indexed="81"/>
            <rFont val="Tahoma"/>
            <family val="2"/>
            <charset val="238"/>
          </rPr>
          <t>Uveďte dle údajů zapsaných na listu vlastnictví v katastru nemovitostí.</t>
        </r>
      </text>
    </comment>
    <comment ref="A30" authorId="0" shapeId="0" xr:uid="{00000000-0006-0000-0700-000010000000}">
      <text>
        <r>
          <rPr>
            <sz val="8"/>
            <color indexed="81"/>
            <rFont val="Tahoma"/>
            <family val="2"/>
            <charset val="238"/>
          </rPr>
          <t>Uveďte dle údajů zapsaných na listu vlastnictví v katastru nemovitostí.</t>
        </r>
      </text>
    </comment>
    <comment ref="A31" authorId="0" shapeId="0" xr:uid="{00000000-0006-0000-0700-000011000000}">
      <text>
        <r>
          <rPr>
            <sz val="8"/>
            <color indexed="81"/>
            <rFont val="Tahoma"/>
            <family val="2"/>
            <charset val="238"/>
          </rPr>
          <t>Uveďte číslo popisné/číslo evidenční.</t>
        </r>
        <r>
          <rPr>
            <sz val="9"/>
            <color indexed="81"/>
            <rFont val="Tahoma"/>
            <family val="2"/>
            <charset val="238"/>
          </rPr>
          <t xml:space="preserve">
</t>
        </r>
      </text>
    </comment>
    <comment ref="A33" authorId="0" shapeId="0" xr:uid="{00000000-0006-0000-0700-000012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34" authorId="0" shapeId="0" xr:uid="{00000000-0006-0000-0700-000013000000}">
      <text>
        <r>
          <rPr>
            <sz val="8"/>
            <color indexed="81"/>
            <rFont val="Tahoma"/>
            <family val="2"/>
            <charset val="238"/>
          </rPr>
          <t>Zde můžete uvést další důležité informace nad rámec vyplňovaných údajů.</t>
        </r>
      </text>
    </comment>
    <comment ref="A35" authorId="0" shapeId="0" xr:uid="{00000000-0006-0000-0700-000014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36" authorId="0" shapeId="0" xr:uid="{00000000-0006-0000-0700-000015000000}">
      <text>
        <r>
          <rPr>
            <sz val="8"/>
            <color indexed="81"/>
            <rFont val="Tahoma"/>
            <family val="2"/>
            <charset val="238"/>
          </rPr>
          <t>V závislosti na zvoleném druhu nemovité věci zvolte specifikaci druhu.</t>
        </r>
      </text>
    </comment>
    <comment ref="A37" authorId="0" shapeId="0" xr:uid="{00000000-0006-0000-0700-000016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38" authorId="0" shapeId="0" xr:uid="{00000000-0006-0000-0700-000017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40" authorId="0" shapeId="0" xr:uid="{00000000-0006-0000-0700-000018000000}">
      <text>
        <r>
          <rPr>
            <sz val="8"/>
            <color indexed="81"/>
            <rFont val="Tahoma"/>
            <family val="2"/>
            <charset val="238"/>
          </rPr>
          <t>Uveďte dle údajů zapsaných na listu vlastnictví v katastru nemovitostí.</t>
        </r>
      </text>
    </comment>
    <comment ref="A41" authorId="0" shapeId="0" xr:uid="{00000000-0006-0000-0700-000019000000}">
      <text>
        <r>
          <rPr>
            <sz val="8"/>
            <color indexed="81"/>
            <rFont val="Tahoma"/>
            <family val="2"/>
            <charset val="238"/>
          </rPr>
          <t>Uveďte dle údajů zapsaných na listu vlastnictví v katastru nemovitostí.</t>
        </r>
      </text>
    </comment>
    <comment ref="A42" authorId="0" shapeId="0" xr:uid="{00000000-0006-0000-0700-00001A000000}">
      <text>
        <r>
          <rPr>
            <sz val="8"/>
            <color indexed="81"/>
            <rFont val="Tahoma"/>
            <family val="2"/>
            <charset val="238"/>
          </rPr>
          <t>Uveďte číslo popisné/číslo evidenční.</t>
        </r>
        <r>
          <rPr>
            <sz val="9"/>
            <color indexed="81"/>
            <rFont val="Tahoma"/>
            <family val="2"/>
            <charset val="238"/>
          </rPr>
          <t xml:space="preserve">
</t>
        </r>
      </text>
    </comment>
    <comment ref="A44" authorId="0" shapeId="0" xr:uid="{00000000-0006-0000-0700-00001B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5" authorId="0" shapeId="0" xr:uid="{00000000-0006-0000-0700-00001C000000}">
      <text>
        <r>
          <rPr>
            <sz val="8"/>
            <color indexed="81"/>
            <rFont val="Tahoma"/>
            <family val="2"/>
            <charset val="238"/>
          </rPr>
          <t>Zde můžete uvést další důležité informace nad rámec vyplňovaných údajů.</t>
        </r>
      </text>
    </comment>
    <comment ref="A46" authorId="0" shapeId="0" xr:uid="{00000000-0006-0000-0700-00001D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47" authorId="0" shapeId="0" xr:uid="{00000000-0006-0000-0700-00001E000000}">
      <text>
        <r>
          <rPr>
            <sz val="8"/>
            <color indexed="81"/>
            <rFont val="Tahoma"/>
            <family val="2"/>
            <charset val="238"/>
          </rPr>
          <t>V závislosti na zvoleném druhu nemovité věci zvolte specifikaci druhu.</t>
        </r>
      </text>
    </comment>
    <comment ref="A48" authorId="0" shapeId="0" xr:uid="{00000000-0006-0000-0700-00001F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49" authorId="0" shapeId="0" xr:uid="{00000000-0006-0000-0700-000020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51" authorId="0" shapeId="0" xr:uid="{00000000-0006-0000-0700-000021000000}">
      <text>
        <r>
          <rPr>
            <sz val="8"/>
            <color indexed="81"/>
            <rFont val="Tahoma"/>
            <family val="2"/>
            <charset val="238"/>
          </rPr>
          <t>Uveďte dle údajů zapsaných na listu vlastnictví v katastru nemovitostí.</t>
        </r>
      </text>
    </comment>
    <comment ref="A52" authorId="0" shapeId="0" xr:uid="{00000000-0006-0000-0700-000022000000}">
      <text>
        <r>
          <rPr>
            <sz val="8"/>
            <color indexed="81"/>
            <rFont val="Tahoma"/>
            <family val="2"/>
            <charset val="238"/>
          </rPr>
          <t>Uveďte dle údajů zapsaných na listu vlastnictví v katastru nemovitostí.</t>
        </r>
      </text>
    </comment>
    <comment ref="A53" authorId="0" shapeId="0" xr:uid="{00000000-0006-0000-0700-000023000000}">
      <text>
        <r>
          <rPr>
            <sz val="8"/>
            <color indexed="81"/>
            <rFont val="Tahoma"/>
            <family val="2"/>
            <charset val="238"/>
          </rPr>
          <t>Uveďte číslo popisné/číslo evidenční.</t>
        </r>
        <r>
          <rPr>
            <sz val="9"/>
            <color indexed="81"/>
            <rFont val="Tahoma"/>
            <family val="2"/>
            <charset val="238"/>
          </rPr>
          <t xml:space="preserve">
</t>
        </r>
      </text>
    </comment>
    <comment ref="A55" authorId="0" shapeId="0" xr:uid="{00000000-0006-0000-0700-000024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56" authorId="0" shapeId="0" xr:uid="{00000000-0006-0000-0700-000025000000}">
      <text>
        <r>
          <rPr>
            <sz val="8"/>
            <color indexed="81"/>
            <rFont val="Tahoma"/>
            <family val="2"/>
            <charset val="238"/>
          </rPr>
          <t>Zde můžete uvést další důležité informace nad rámec vyplňovaných údajů.</t>
        </r>
      </text>
    </comment>
    <comment ref="A57" authorId="0" shapeId="0" xr:uid="{00000000-0006-0000-0700-000026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58" authorId="0" shapeId="0" xr:uid="{00000000-0006-0000-0700-000027000000}">
      <text>
        <r>
          <rPr>
            <sz val="8"/>
            <color indexed="81"/>
            <rFont val="Tahoma"/>
            <family val="2"/>
            <charset val="238"/>
          </rPr>
          <t>V závislosti na zvoleném druhu nemovité věci zvolte specifikaci druhu</t>
        </r>
        <r>
          <rPr>
            <sz val="9"/>
            <color indexed="81"/>
            <rFont val="Tahoma"/>
            <family val="2"/>
            <charset val="238"/>
          </rPr>
          <t>.</t>
        </r>
      </text>
    </comment>
    <comment ref="A59" authorId="0" shapeId="0" xr:uid="{00000000-0006-0000-0700-000028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60" authorId="0" shapeId="0" xr:uid="{00000000-0006-0000-0700-000029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62" authorId="0" shapeId="0" xr:uid="{00000000-0006-0000-0700-00002A000000}">
      <text>
        <r>
          <rPr>
            <sz val="8"/>
            <color indexed="81"/>
            <rFont val="Tahoma"/>
            <family val="2"/>
            <charset val="238"/>
          </rPr>
          <t>Uveďte dle údajů zapsaných na listu vlastnictví v katastru nemovitostí.</t>
        </r>
      </text>
    </comment>
    <comment ref="A63" authorId="0" shapeId="0" xr:uid="{00000000-0006-0000-0700-00002B000000}">
      <text>
        <r>
          <rPr>
            <sz val="8"/>
            <color indexed="81"/>
            <rFont val="Tahoma"/>
            <family val="2"/>
            <charset val="238"/>
          </rPr>
          <t>Uveďte dle údajů zapsaných na listu vlastnictví v katastru nemovitostí.</t>
        </r>
      </text>
    </comment>
    <comment ref="A64" authorId="0" shapeId="0" xr:uid="{00000000-0006-0000-0700-00002C000000}">
      <text>
        <r>
          <rPr>
            <sz val="8"/>
            <color indexed="81"/>
            <rFont val="Tahoma"/>
            <family val="2"/>
            <charset val="238"/>
          </rPr>
          <t>Uveďte číslo popisné/číslo evidenční.</t>
        </r>
        <r>
          <rPr>
            <sz val="9"/>
            <color indexed="81"/>
            <rFont val="Tahoma"/>
            <family val="2"/>
            <charset val="238"/>
          </rPr>
          <t xml:space="preserve">
</t>
        </r>
      </text>
    </comment>
    <comment ref="A66" authorId="0" shapeId="0" xr:uid="{00000000-0006-0000-0700-00002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67" authorId="0" shapeId="0" xr:uid="{00000000-0006-0000-0700-00002E000000}">
      <text>
        <r>
          <rPr>
            <sz val="8"/>
            <color indexed="81"/>
            <rFont val="Tahoma"/>
            <family val="2"/>
            <charset val="238"/>
          </rPr>
          <t>Zde můžete uvést další důležité informace nad rámec vyplňovaných údajů.</t>
        </r>
      </text>
    </comment>
    <comment ref="A68" authorId="0" shapeId="0" xr:uid="{00000000-0006-0000-0700-00002F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69" authorId="0" shapeId="0" xr:uid="{00000000-0006-0000-0700-000030000000}">
      <text>
        <r>
          <rPr>
            <sz val="8"/>
            <color indexed="81"/>
            <rFont val="Tahoma"/>
            <family val="2"/>
            <charset val="238"/>
          </rPr>
          <t>V závislosti na zvoleném druhu nemovité věci zvolte specifikaci druhu.</t>
        </r>
      </text>
    </comment>
    <comment ref="A70" authorId="0" shapeId="0" xr:uid="{00000000-0006-0000-0700-000031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71" authorId="0" shapeId="0" xr:uid="{00000000-0006-0000-0700-000032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73" authorId="0" shapeId="0" xr:uid="{00000000-0006-0000-0700-000033000000}">
      <text>
        <r>
          <rPr>
            <sz val="8"/>
            <color indexed="81"/>
            <rFont val="Tahoma"/>
            <family val="2"/>
            <charset val="238"/>
          </rPr>
          <t>Uveďte dle údajů zapsaných na listu vlastnictví v katastru nemovitostí.</t>
        </r>
      </text>
    </comment>
    <comment ref="A74" authorId="0" shapeId="0" xr:uid="{00000000-0006-0000-0700-000034000000}">
      <text>
        <r>
          <rPr>
            <sz val="8"/>
            <color indexed="81"/>
            <rFont val="Tahoma"/>
            <family val="2"/>
            <charset val="238"/>
          </rPr>
          <t>Uveďte dle údajů zapsaných na listu vlastnictví v katastru nemovitostí.</t>
        </r>
      </text>
    </comment>
    <comment ref="A75" authorId="0" shapeId="0" xr:uid="{00000000-0006-0000-0700-000035000000}">
      <text>
        <r>
          <rPr>
            <sz val="8"/>
            <color indexed="81"/>
            <rFont val="Tahoma"/>
            <family val="2"/>
            <charset val="238"/>
          </rPr>
          <t>Uveďte číslo popisné/číslo evidenční.</t>
        </r>
        <r>
          <rPr>
            <sz val="9"/>
            <color indexed="81"/>
            <rFont val="Tahoma"/>
            <family val="2"/>
            <charset val="238"/>
          </rPr>
          <t xml:space="preserve">
</t>
        </r>
      </text>
    </comment>
    <comment ref="A77" authorId="0" shapeId="0" xr:uid="{00000000-0006-0000-07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78" authorId="0" shapeId="0" xr:uid="{00000000-0006-0000-0700-000037000000}">
      <text>
        <r>
          <rPr>
            <sz val="8"/>
            <color indexed="81"/>
            <rFont val="Tahoma"/>
            <family val="2"/>
            <charset val="238"/>
          </rPr>
          <t>Zde můžete uvést další důležité informace nad rámec vyplňovaných údajů.</t>
        </r>
      </text>
    </comment>
    <comment ref="A84" authorId="0" shapeId="0" xr:uid="{00000000-0006-0000-0700-000038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85" authorId="0" shapeId="0" xr:uid="{00000000-0006-0000-0700-000039000000}">
      <text>
        <r>
          <rPr>
            <sz val="8"/>
            <color indexed="81"/>
            <rFont val="Tahoma"/>
            <family val="2"/>
            <charset val="238"/>
          </rPr>
          <t>V závislosti na zvoleném druhu nemovité věci zvolte specifikaci druhu.</t>
        </r>
      </text>
    </comment>
    <comment ref="A86" authorId="0" shapeId="0" xr:uid="{00000000-0006-0000-0700-00003A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87" authorId="0" shapeId="0" xr:uid="{00000000-0006-0000-0700-00003B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89" authorId="0" shapeId="0" xr:uid="{00000000-0006-0000-0700-00003C000000}">
      <text>
        <r>
          <rPr>
            <sz val="8"/>
            <color indexed="81"/>
            <rFont val="Tahoma"/>
            <family val="2"/>
            <charset val="238"/>
          </rPr>
          <t>Uveďte dle údajů zapsaných na listu vlastnictví v katastru nemovitostí.</t>
        </r>
      </text>
    </comment>
    <comment ref="A90" authorId="0" shapeId="0" xr:uid="{00000000-0006-0000-0700-00003D000000}">
      <text>
        <r>
          <rPr>
            <sz val="8"/>
            <color indexed="81"/>
            <rFont val="Tahoma"/>
            <family val="2"/>
            <charset val="238"/>
          </rPr>
          <t>Uveďte dle údajů zapsaných na listu vlastnictví v katastru nemovitostí.</t>
        </r>
      </text>
    </comment>
    <comment ref="A91" authorId="0" shapeId="0" xr:uid="{00000000-0006-0000-0700-00003E000000}">
      <text>
        <r>
          <rPr>
            <sz val="8"/>
            <color indexed="81"/>
            <rFont val="Tahoma"/>
            <family val="2"/>
            <charset val="238"/>
          </rPr>
          <t>Uveďte číslo popisné/číslo evidenční.</t>
        </r>
        <r>
          <rPr>
            <sz val="9"/>
            <color indexed="81"/>
            <rFont val="Tahoma"/>
            <family val="2"/>
            <charset val="238"/>
          </rPr>
          <t xml:space="preserve">
</t>
        </r>
      </text>
    </comment>
    <comment ref="A93" authorId="0" shapeId="0" xr:uid="{00000000-0006-0000-0700-00003F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94" authorId="0" shapeId="0" xr:uid="{00000000-0006-0000-0700-000040000000}">
      <text>
        <r>
          <rPr>
            <sz val="8"/>
            <color indexed="81"/>
            <rFont val="Tahoma"/>
            <family val="2"/>
            <charset val="238"/>
          </rPr>
          <t>Zde můžete uvést další důležité informace nad rámec vyplňovaných údajů.</t>
        </r>
      </text>
    </comment>
    <comment ref="A95" authorId="0" shapeId="0" xr:uid="{00000000-0006-0000-0700-000041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96" authorId="0" shapeId="0" xr:uid="{00000000-0006-0000-0700-000042000000}">
      <text>
        <r>
          <rPr>
            <sz val="8"/>
            <color indexed="81"/>
            <rFont val="Tahoma"/>
            <family val="2"/>
            <charset val="238"/>
          </rPr>
          <t>V závislosti na zvoleném druhu nemovité věci zvolte specifikaci druhu.</t>
        </r>
      </text>
    </comment>
    <comment ref="A97" authorId="0" shapeId="0" xr:uid="{00000000-0006-0000-0700-000043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98" authorId="0" shapeId="0" xr:uid="{00000000-0006-0000-0700-000044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00" authorId="0" shapeId="0" xr:uid="{00000000-0006-0000-0700-000045000000}">
      <text>
        <r>
          <rPr>
            <sz val="8"/>
            <color indexed="81"/>
            <rFont val="Tahoma"/>
            <family val="2"/>
            <charset val="238"/>
          </rPr>
          <t>Uveďte dle údajů zapsaných na listu vlastnictví v katastru nemovitostí.</t>
        </r>
      </text>
    </comment>
    <comment ref="A101" authorId="0" shapeId="0" xr:uid="{00000000-0006-0000-0700-000046000000}">
      <text>
        <r>
          <rPr>
            <sz val="8"/>
            <color indexed="81"/>
            <rFont val="Tahoma"/>
            <family val="2"/>
            <charset val="238"/>
          </rPr>
          <t>Uveďte dle údajů zapsaných na listu vlastnictví v katastru nemovitostí.</t>
        </r>
      </text>
    </comment>
    <comment ref="A102" authorId="0" shapeId="0" xr:uid="{00000000-0006-0000-0700-000047000000}">
      <text>
        <r>
          <rPr>
            <sz val="8"/>
            <color indexed="81"/>
            <rFont val="Tahoma"/>
            <family val="2"/>
            <charset val="238"/>
          </rPr>
          <t>Uveďte číslo popisné/číslo evidenční.</t>
        </r>
        <r>
          <rPr>
            <sz val="9"/>
            <color indexed="81"/>
            <rFont val="Tahoma"/>
            <family val="2"/>
            <charset val="238"/>
          </rPr>
          <t xml:space="preserve">
</t>
        </r>
      </text>
    </comment>
    <comment ref="A104" authorId="0" shapeId="0" xr:uid="{00000000-0006-0000-0700-000048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05" authorId="0" shapeId="0" xr:uid="{00000000-0006-0000-0700-000049000000}">
      <text>
        <r>
          <rPr>
            <sz val="8"/>
            <color indexed="81"/>
            <rFont val="Tahoma"/>
            <family val="2"/>
            <charset val="238"/>
          </rPr>
          <t>Zde můžete uvést další důležité informace nad rámec vyplňovaných údajů.</t>
        </r>
      </text>
    </comment>
    <comment ref="A106" authorId="0" shapeId="0" xr:uid="{00000000-0006-0000-0700-00004A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07" authorId="0" shapeId="0" xr:uid="{00000000-0006-0000-0700-00004B000000}">
      <text>
        <r>
          <rPr>
            <sz val="8"/>
            <color indexed="81"/>
            <rFont val="Tahoma"/>
            <family val="2"/>
            <charset val="238"/>
          </rPr>
          <t>V závislosti na zvoleném druhu nemovité věci zvolte specifikaci druhu.</t>
        </r>
      </text>
    </comment>
    <comment ref="A108" authorId="0" shapeId="0" xr:uid="{00000000-0006-0000-0700-00004C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09" authorId="0" shapeId="0" xr:uid="{00000000-0006-0000-0700-00004D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11" authorId="0" shapeId="0" xr:uid="{00000000-0006-0000-0700-00004E000000}">
      <text>
        <r>
          <rPr>
            <sz val="8"/>
            <color indexed="81"/>
            <rFont val="Tahoma"/>
            <family val="2"/>
            <charset val="238"/>
          </rPr>
          <t>Uveďte dle údajů zapsaných na listu vlastnictví v katastru nemovitostí.</t>
        </r>
      </text>
    </comment>
    <comment ref="A112" authorId="0" shapeId="0" xr:uid="{00000000-0006-0000-0700-00004F000000}">
      <text>
        <r>
          <rPr>
            <sz val="8"/>
            <color indexed="81"/>
            <rFont val="Tahoma"/>
            <family val="2"/>
            <charset val="238"/>
          </rPr>
          <t>Uveďte dle údajů zapsaných na listu vlastnictví v katastru nemovitostí.</t>
        </r>
      </text>
    </comment>
    <comment ref="A113" authorId="0" shapeId="0" xr:uid="{00000000-0006-0000-0700-000050000000}">
      <text>
        <r>
          <rPr>
            <sz val="8"/>
            <color indexed="81"/>
            <rFont val="Tahoma"/>
            <family val="2"/>
            <charset val="238"/>
          </rPr>
          <t>Uveďte číslo popisné/číslo evidenční.</t>
        </r>
        <r>
          <rPr>
            <sz val="9"/>
            <color indexed="81"/>
            <rFont val="Tahoma"/>
            <family val="2"/>
            <charset val="238"/>
          </rPr>
          <t xml:space="preserve">
</t>
        </r>
      </text>
    </comment>
    <comment ref="A115" authorId="0" shapeId="0" xr:uid="{00000000-0006-0000-0700-000051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16" authorId="0" shapeId="0" xr:uid="{00000000-0006-0000-0700-000052000000}">
      <text>
        <r>
          <rPr>
            <sz val="8"/>
            <color indexed="81"/>
            <rFont val="Tahoma"/>
            <family val="2"/>
            <charset val="238"/>
          </rPr>
          <t>Zde můžete uvést další důležité informace nad rámec vyplňovaných údajů.</t>
        </r>
      </text>
    </comment>
    <comment ref="A117" authorId="0" shapeId="0" xr:uid="{00000000-0006-0000-0700-000053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18" authorId="0" shapeId="0" xr:uid="{00000000-0006-0000-0700-000054000000}">
      <text>
        <r>
          <rPr>
            <sz val="8"/>
            <color indexed="81"/>
            <rFont val="Tahoma"/>
            <family val="2"/>
            <charset val="238"/>
          </rPr>
          <t>V závislosti na zvoleném druhu nemovité věci zvolte specifikaci druhu.</t>
        </r>
      </text>
    </comment>
    <comment ref="A119" authorId="0" shapeId="0" xr:uid="{00000000-0006-0000-0700-000055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20" authorId="0" shapeId="0" xr:uid="{00000000-0006-0000-0700-000056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22" authorId="0" shapeId="0" xr:uid="{00000000-0006-0000-0700-000057000000}">
      <text>
        <r>
          <rPr>
            <sz val="8"/>
            <color indexed="81"/>
            <rFont val="Tahoma"/>
            <family val="2"/>
            <charset val="238"/>
          </rPr>
          <t>Uveďte dle údajů zapsaných na listu vlastnictví v katastru nemovitostí.</t>
        </r>
      </text>
    </comment>
    <comment ref="A123" authorId="0" shapeId="0" xr:uid="{00000000-0006-0000-0700-000058000000}">
      <text>
        <r>
          <rPr>
            <sz val="8"/>
            <color indexed="81"/>
            <rFont val="Tahoma"/>
            <family val="2"/>
            <charset val="238"/>
          </rPr>
          <t>Uveďte dle údajů zapsaných na listu vlastnictví v katastru nemovitostí.</t>
        </r>
      </text>
    </comment>
    <comment ref="A124" authorId="0" shapeId="0" xr:uid="{00000000-0006-0000-0700-000059000000}">
      <text>
        <r>
          <rPr>
            <sz val="8"/>
            <color indexed="81"/>
            <rFont val="Tahoma"/>
            <family val="2"/>
            <charset val="238"/>
          </rPr>
          <t>Uveďte číslo popisné/číslo evidenční.</t>
        </r>
        <r>
          <rPr>
            <sz val="9"/>
            <color indexed="81"/>
            <rFont val="Tahoma"/>
            <family val="2"/>
            <charset val="238"/>
          </rPr>
          <t xml:space="preserve">
</t>
        </r>
      </text>
    </comment>
    <comment ref="A126" authorId="0" shapeId="0" xr:uid="{00000000-0006-0000-0700-00005A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7" authorId="0" shapeId="0" xr:uid="{00000000-0006-0000-0700-00005B000000}">
      <text>
        <r>
          <rPr>
            <sz val="8"/>
            <color indexed="81"/>
            <rFont val="Tahoma"/>
            <family val="2"/>
            <charset val="238"/>
          </rPr>
          <t>Zde můžete uvést další důležité informace nad rámec vyplňovaných údajů.</t>
        </r>
      </text>
    </comment>
    <comment ref="A128" authorId="0" shapeId="0" xr:uid="{00000000-0006-0000-0700-00005C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29" authorId="0" shapeId="0" xr:uid="{00000000-0006-0000-0700-00005D000000}">
      <text>
        <r>
          <rPr>
            <sz val="8"/>
            <color indexed="81"/>
            <rFont val="Tahoma"/>
            <family val="2"/>
            <charset val="238"/>
          </rPr>
          <t>V závislosti na zvoleném druhu nemovité věci zvolte specifikaci druhu.</t>
        </r>
      </text>
    </comment>
    <comment ref="A130" authorId="0" shapeId="0" xr:uid="{00000000-0006-0000-0700-00005E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1" authorId="0" shapeId="0" xr:uid="{00000000-0006-0000-0700-00005F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33" authorId="0" shapeId="0" xr:uid="{00000000-0006-0000-0700-000060000000}">
      <text>
        <r>
          <rPr>
            <sz val="8"/>
            <color indexed="81"/>
            <rFont val="Tahoma"/>
            <family val="2"/>
            <charset val="238"/>
          </rPr>
          <t>Uveďte dle údajů zapsaných na listu vlastnictví v katastru nemovitostí.</t>
        </r>
      </text>
    </comment>
    <comment ref="A134" authorId="0" shapeId="0" xr:uid="{00000000-0006-0000-0700-000061000000}">
      <text>
        <r>
          <rPr>
            <sz val="8"/>
            <color indexed="81"/>
            <rFont val="Tahoma"/>
            <family val="2"/>
            <charset val="238"/>
          </rPr>
          <t>Uveďte dle údajů zapsaných na listu vlastnictví v katastru nemovitostí.</t>
        </r>
      </text>
    </comment>
    <comment ref="A135" authorId="0" shapeId="0" xr:uid="{00000000-0006-0000-0700-000062000000}">
      <text>
        <r>
          <rPr>
            <sz val="8"/>
            <color indexed="81"/>
            <rFont val="Tahoma"/>
            <family val="2"/>
            <charset val="238"/>
          </rPr>
          <t>Uveďte číslo popisné/číslo evidenční.</t>
        </r>
        <r>
          <rPr>
            <sz val="9"/>
            <color indexed="81"/>
            <rFont val="Tahoma"/>
            <family val="2"/>
            <charset val="238"/>
          </rPr>
          <t xml:space="preserve">
</t>
        </r>
      </text>
    </comment>
    <comment ref="A137" authorId="0" shapeId="0" xr:uid="{00000000-0006-0000-0700-000063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8" authorId="0" shapeId="0" xr:uid="{00000000-0006-0000-0700-000064000000}">
      <text>
        <r>
          <rPr>
            <sz val="8"/>
            <color indexed="81"/>
            <rFont val="Tahoma"/>
            <family val="2"/>
            <charset val="238"/>
          </rPr>
          <t>Zde můžete uvést další důležité informace nad rámec vyplňovaných údajů.</t>
        </r>
      </text>
    </comment>
    <comment ref="A139" authorId="0" shapeId="0" xr:uid="{00000000-0006-0000-0700-000065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0" authorId="0" shapeId="0" xr:uid="{00000000-0006-0000-0700-000066000000}">
      <text>
        <r>
          <rPr>
            <sz val="8"/>
            <color indexed="81"/>
            <rFont val="Tahoma"/>
            <family val="2"/>
            <charset val="238"/>
          </rPr>
          <t>V závislosti na zvoleném druhu nemovité věci zvolte specifikaci druhu.</t>
        </r>
      </text>
    </comment>
    <comment ref="A141" authorId="0" shapeId="0" xr:uid="{00000000-0006-0000-0700-000067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2" authorId="0" shapeId="0" xr:uid="{00000000-0006-0000-0700-000068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44" authorId="0" shapeId="0" xr:uid="{00000000-0006-0000-0700-000069000000}">
      <text>
        <r>
          <rPr>
            <sz val="8"/>
            <color indexed="81"/>
            <rFont val="Tahoma"/>
            <family val="2"/>
            <charset val="238"/>
          </rPr>
          <t>Uveďte dle údajů zapsaných na listu vlastnictví v katastru nemovitostí.</t>
        </r>
      </text>
    </comment>
    <comment ref="A145" authorId="0" shapeId="0" xr:uid="{00000000-0006-0000-0700-00006A000000}">
      <text>
        <r>
          <rPr>
            <sz val="8"/>
            <color indexed="81"/>
            <rFont val="Tahoma"/>
            <family val="2"/>
            <charset val="238"/>
          </rPr>
          <t>Uveďte dle údajů zapsaných na listu vlastnictví v katastru nemovitostí.</t>
        </r>
      </text>
    </comment>
    <comment ref="A146" authorId="0" shapeId="0" xr:uid="{00000000-0006-0000-0700-00006B000000}">
      <text>
        <r>
          <rPr>
            <sz val="8"/>
            <color indexed="81"/>
            <rFont val="Tahoma"/>
            <family val="2"/>
            <charset val="238"/>
          </rPr>
          <t>Uveďte číslo popisné/číslo evidenční.</t>
        </r>
        <r>
          <rPr>
            <sz val="9"/>
            <color indexed="81"/>
            <rFont val="Tahoma"/>
            <family val="2"/>
            <charset val="238"/>
          </rPr>
          <t xml:space="preserve">
</t>
        </r>
      </text>
    </comment>
    <comment ref="A148" authorId="0" shapeId="0" xr:uid="{00000000-0006-0000-0700-00006C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9" authorId="0" shapeId="0" xr:uid="{00000000-0006-0000-0700-00006D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1" authorId="0" shapeId="0" xr:uid="{00000000-0006-0000-08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8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cenu, za kterou jste cenné papíry, zaknihované cenné papíry nebo práva s nimi spojená nabyl/a.</t>
        </r>
      </text>
    </comment>
    <comment ref="A16" authorId="0" shapeId="0" xr:uid="{00000000-0006-0000-0800-000006000000}">
      <text>
        <r>
          <rPr>
            <sz val="8"/>
            <color indexed="81"/>
            <rFont val="Tahoma"/>
            <family val="2"/>
            <charset val="238"/>
          </rPr>
          <t>Zde můžete uvést další důležité informace nad rámec vyplňovaných údajů.</t>
        </r>
      </text>
    </comment>
    <comment ref="A17" authorId="0" shapeId="0" xr:uid="{00000000-0006-0000-0800-000007000000}">
      <text>
        <r>
          <rPr>
            <sz val="8"/>
            <color indexed="81"/>
            <rFont val="Tahoma"/>
            <family val="2"/>
            <charset val="238"/>
          </rPr>
          <t>Vyberte z nabízených možností; pokud vyberete možnost jiné, konkretizujte tento údaj v poznámce (např. šeky, náložné listy, skladištní listy).</t>
        </r>
      </text>
    </comment>
    <comment ref="A18" authorId="0" shapeId="0" xr:uid="{00000000-0006-0000-0800-000008000000}">
      <text>
        <r>
          <rPr>
            <sz val="8"/>
            <color indexed="81"/>
            <rFont val="Tahoma"/>
            <family val="2"/>
            <charset val="238"/>
          </rPr>
          <t>Uveďte jméno a příjmení fyzické osoby, nebo obchodní firmu nebo název právnické osoby, která cenný papír vydala.</t>
        </r>
      </text>
    </comment>
    <comment ref="A20" authorId="0" shapeId="0" xr:uid="{00000000-0006-0000-0800-000009000000}">
      <text>
        <r>
          <rPr>
            <sz val="8"/>
            <color indexed="81"/>
            <rFont val="Tahoma"/>
            <family val="2"/>
            <charset val="238"/>
          </rPr>
          <t>Vyberte z možností druh vlastnictví: výlučné, spoluvlastnictví, společné jmění manželů.</t>
        </r>
      </text>
    </comment>
    <comment ref="A21" authorId="0" shapeId="0" xr:uid="{00000000-0006-0000-0800-00000A000000}">
      <text>
        <r>
          <rPr>
            <sz val="8"/>
            <color indexed="81"/>
            <rFont val="Tahoma"/>
            <family val="2"/>
            <charset val="238"/>
          </rPr>
          <t>Uveďte cenu, za kterou jste cenné papíry, zaknihované cenné papíry nebo práva s nimi spojená nabyl/a.</t>
        </r>
      </text>
    </comment>
    <comment ref="A22" authorId="0" shapeId="0" xr:uid="{00000000-0006-0000-0800-00000B000000}">
      <text>
        <r>
          <rPr>
            <sz val="8"/>
            <color indexed="81"/>
            <rFont val="Tahoma"/>
            <family val="2"/>
            <charset val="238"/>
          </rPr>
          <t>Zde můžete uvést další důležité informace nad rámec vyplňovaných údajů.</t>
        </r>
      </text>
    </comment>
    <comment ref="A23" authorId="0" shapeId="0" xr:uid="{00000000-0006-0000-0800-00000C000000}">
      <text>
        <r>
          <rPr>
            <sz val="8"/>
            <color indexed="81"/>
            <rFont val="Tahoma"/>
            <family val="2"/>
            <charset val="238"/>
          </rPr>
          <t>Vyberte z nabízených možností; pokud vyberete možnost jiné, konkretizujte tento údaj v poznámce (např. šeky, náložné listy, skladištní listy).</t>
        </r>
      </text>
    </comment>
    <comment ref="A24" authorId="0" shapeId="0" xr:uid="{00000000-0006-0000-0800-00000D000000}">
      <text>
        <r>
          <rPr>
            <sz val="8"/>
            <color indexed="81"/>
            <rFont val="Tahoma"/>
            <family val="2"/>
            <charset val="238"/>
          </rPr>
          <t>Uveďte jméno a příjmení fyzické osoby, nebo obchodní firmu nebo název právnické osoby, která cenný papír vydala.</t>
        </r>
      </text>
    </comment>
    <comment ref="A26" authorId="0" shapeId="0" xr:uid="{00000000-0006-0000-0800-00000E000000}">
      <text>
        <r>
          <rPr>
            <sz val="8"/>
            <color indexed="81"/>
            <rFont val="Tahoma"/>
            <family val="2"/>
            <charset val="238"/>
          </rPr>
          <t>Vyberte z možností druh vlastnictví: výlučné, spoluvlastnictví, společné jmění manželů.</t>
        </r>
      </text>
    </comment>
    <comment ref="A27" authorId="0" shapeId="0" xr:uid="{00000000-0006-0000-0800-00000F000000}">
      <text>
        <r>
          <rPr>
            <sz val="8"/>
            <color indexed="81"/>
            <rFont val="Tahoma"/>
            <family val="2"/>
            <charset val="238"/>
          </rPr>
          <t>Uveďte cenu, za kterou jste cenné papíry, zaknihované cenné papíry nebo práva s nimi spojená nabyl/a.</t>
        </r>
      </text>
    </comment>
    <comment ref="A28" authorId="0" shapeId="0" xr:uid="{00000000-0006-0000-0800-000010000000}">
      <text>
        <r>
          <rPr>
            <sz val="8"/>
            <color indexed="81"/>
            <rFont val="Tahoma"/>
            <family val="2"/>
            <charset val="238"/>
          </rPr>
          <t>Zde můžete uvést další důležité informace nad rámec vyplňovaných údajů.</t>
        </r>
      </text>
    </comment>
    <comment ref="A29" authorId="0" shapeId="0" xr:uid="{00000000-0006-0000-0800-000011000000}">
      <text>
        <r>
          <rPr>
            <sz val="8"/>
            <color indexed="81"/>
            <rFont val="Tahoma"/>
            <family val="2"/>
            <charset val="238"/>
          </rPr>
          <t>Vyberte z nabízených možností; pokud vyberete možnost jiné, konkretizujte tento údaj v poznámce (např. šeky, náložné listy, skladištní listy).</t>
        </r>
      </text>
    </comment>
    <comment ref="A30" authorId="0" shapeId="0" xr:uid="{00000000-0006-0000-0800-000012000000}">
      <text>
        <r>
          <rPr>
            <sz val="8"/>
            <color indexed="81"/>
            <rFont val="Tahoma"/>
            <family val="2"/>
            <charset val="238"/>
          </rPr>
          <t>Uveďte jméno a příjmení fyzické osoby, nebo obchodní firmu nebo název právnické osoby, která cenný papír vydala.</t>
        </r>
      </text>
    </comment>
    <comment ref="A32" authorId="0" shapeId="0" xr:uid="{00000000-0006-0000-0800-000013000000}">
      <text>
        <r>
          <rPr>
            <sz val="8"/>
            <color indexed="81"/>
            <rFont val="Tahoma"/>
            <family val="2"/>
            <charset val="238"/>
          </rPr>
          <t>Vyberte z možností druh vlastnictví: výlučné, spoluvlastnictví, společné jmění manželů.</t>
        </r>
      </text>
    </comment>
    <comment ref="A33" authorId="0" shapeId="0" xr:uid="{00000000-0006-0000-0800-000014000000}">
      <text>
        <r>
          <rPr>
            <sz val="8"/>
            <color indexed="81"/>
            <rFont val="Tahoma"/>
            <family val="2"/>
            <charset val="238"/>
          </rPr>
          <t>Uveďte cenu, za kterou jste cenné papíry, zaknihované cenné papíry nebo práva s nimi spojená nabyl/a.</t>
        </r>
      </text>
    </comment>
    <comment ref="A34" authorId="0" shapeId="0" xr:uid="{00000000-0006-0000-0800-000015000000}">
      <text>
        <r>
          <rPr>
            <sz val="8"/>
            <color indexed="81"/>
            <rFont val="Tahoma"/>
            <family val="2"/>
            <charset val="238"/>
          </rPr>
          <t>Zde můžete uvést další důležité informace nad rámec vyplňovaných údajů.</t>
        </r>
      </text>
    </comment>
    <comment ref="A35" authorId="0" shapeId="0" xr:uid="{00000000-0006-0000-0800-000016000000}">
      <text>
        <r>
          <rPr>
            <sz val="8"/>
            <color indexed="81"/>
            <rFont val="Tahoma"/>
            <family val="2"/>
            <charset val="238"/>
          </rPr>
          <t>Vyberte z nabízených možností; pokud vyberete možnost jiné, konkretizujte tento údaj v poznámce (např. šeky, náložné listy, skladištní listy).</t>
        </r>
      </text>
    </comment>
    <comment ref="A36" authorId="0" shapeId="0" xr:uid="{00000000-0006-0000-0800-000017000000}">
      <text>
        <r>
          <rPr>
            <sz val="8"/>
            <color indexed="81"/>
            <rFont val="Tahoma"/>
            <family val="2"/>
            <charset val="238"/>
          </rPr>
          <t>Uveďte jméno a příjmení fyzické osoby, nebo obchodní firmu nebo název právnické osoby, která cenný papír vydala.</t>
        </r>
      </text>
    </comment>
    <comment ref="A38" authorId="0" shapeId="0" xr:uid="{00000000-0006-0000-0800-000018000000}">
      <text>
        <r>
          <rPr>
            <sz val="8"/>
            <color indexed="81"/>
            <rFont val="Tahoma"/>
            <family val="2"/>
            <charset val="238"/>
          </rPr>
          <t>Vyberte z možností druh vlastnictví: výlučné, spoluvlastnictví, společné jmění manželů.</t>
        </r>
      </text>
    </comment>
    <comment ref="A39" authorId="0" shapeId="0" xr:uid="{00000000-0006-0000-0800-000019000000}">
      <text>
        <r>
          <rPr>
            <sz val="8"/>
            <color indexed="81"/>
            <rFont val="Tahoma"/>
            <family val="2"/>
            <charset val="238"/>
          </rPr>
          <t>Uveďte cenu, za kterou jste cenné papíry, zaknihované cenné papíry nebo práva s nimi spojená nabyl/a.</t>
        </r>
      </text>
    </comment>
    <comment ref="A40" authorId="0" shapeId="0" xr:uid="{00000000-0006-0000-0800-00001A000000}">
      <text>
        <r>
          <rPr>
            <sz val="8"/>
            <color indexed="81"/>
            <rFont val="Tahoma"/>
            <family val="2"/>
            <charset val="238"/>
          </rPr>
          <t>Zde můžete uvést další důležité informace nad rámec vyplňovaných údajů.</t>
        </r>
      </text>
    </comment>
    <comment ref="A41" authorId="0" shapeId="0" xr:uid="{00000000-0006-0000-0800-00001B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800-00001C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800-00001D000000}">
      <text>
        <r>
          <rPr>
            <sz val="8"/>
            <color indexed="81"/>
            <rFont val="Tahoma"/>
            <family val="2"/>
            <charset val="238"/>
          </rPr>
          <t>Vyberte z možností druh vlastnictví: výlučné, spoluvlastnictví, společné jmění manželů.</t>
        </r>
      </text>
    </comment>
    <comment ref="A45" authorId="0" shapeId="0" xr:uid="{00000000-0006-0000-0800-00001E000000}">
      <text>
        <r>
          <rPr>
            <sz val="8"/>
            <color indexed="81"/>
            <rFont val="Tahoma"/>
            <family val="2"/>
            <charset val="238"/>
          </rPr>
          <t>Uveďte cenu, za kterou jste cenné papíry, zaknihované cenné papíry nebo práva s nimi spojená nabyl/a.</t>
        </r>
      </text>
    </comment>
    <comment ref="A46" authorId="0" shapeId="0" xr:uid="{00000000-0006-0000-0800-00001F000000}">
      <text>
        <r>
          <rPr>
            <sz val="8"/>
            <color indexed="81"/>
            <rFont val="Tahoma"/>
            <family val="2"/>
            <charset val="238"/>
          </rPr>
          <t>Zde můžete uvést další důležité informace nad rámec vyplňovaných údajů.</t>
        </r>
      </text>
    </comment>
    <comment ref="A47" authorId="0" shapeId="0" xr:uid="{00000000-0006-0000-0800-000020000000}">
      <text>
        <r>
          <rPr>
            <sz val="8"/>
            <color indexed="81"/>
            <rFont val="Tahoma"/>
            <family val="2"/>
            <charset val="238"/>
          </rPr>
          <t>Vyberte z nabízených možností; pokud vyberete možnost jiné, konkretizujte tento údaj v poznámce (např. šeky, náložné listy, skladištní listy).</t>
        </r>
      </text>
    </comment>
    <comment ref="A48" authorId="0" shapeId="0" xr:uid="{00000000-0006-0000-0800-000021000000}">
      <text>
        <r>
          <rPr>
            <sz val="8"/>
            <color indexed="81"/>
            <rFont val="Tahoma"/>
            <family val="2"/>
            <charset val="238"/>
          </rPr>
          <t>Uveďte jméno a příjmení fyzické osoby, nebo obchodní firmu nebo název právnické osoby, která cenný papír vydala.</t>
        </r>
      </text>
    </comment>
    <comment ref="A50" authorId="0" shapeId="0" xr:uid="{00000000-0006-0000-0800-000022000000}">
      <text>
        <r>
          <rPr>
            <sz val="8"/>
            <color indexed="81"/>
            <rFont val="Tahoma"/>
            <family val="2"/>
            <charset val="238"/>
          </rPr>
          <t>Vyberte z možností druh vlastnictví: výlučné, spoluvlastnictví, společné jmění manželů.</t>
        </r>
      </text>
    </comment>
    <comment ref="A51" authorId="0" shapeId="0" xr:uid="{00000000-0006-0000-0800-000023000000}">
      <text>
        <r>
          <rPr>
            <sz val="8"/>
            <color indexed="81"/>
            <rFont val="Tahoma"/>
            <family val="2"/>
            <charset val="238"/>
          </rPr>
          <t>Uveďte cenu, za kterou jste cenné papíry, zaknihované cenné papíry nebo práva s nimi spojená nabyl/a.</t>
        </r>
      </text>
    </comment>
    <comment ref="A52" authorId="0" shapeId="0" xr:uid="{00000000-0006-0000-0800-000024000000}">
      <text>
        <r>
          <rPr>
            <sz val="8"/>
            <color indexed="81"/>
            <rFont val="Tahoma"/>
            <family val="2"/>
            <charset val="238"/>
          </rPr>
          <t>Zde můžete uvést další důležité informace nad rámec vyplňovaných údajů.</t>
        </r>
      </text>
    </comment>
    <comment ref="A53" authorId="0" shapeId="0" xr:uid="{00000000-0006-0000-0800-000025000000}">
      <text>
        <r>
          <rPr>
            <sz val="8"/>
            <color indexed="81"/>
            <rFont val="Tahoma"/>
            <family val="2"/>
            <charset val="238"/>
          </rPr>
          <t>Vyberte z nabízených možností; pokud vyberete možnost jiné, konkretizujte tento údaj v poznámce (např. šeky, náložné listy, skladištní listy).</t>
        </r>
      </text>
    </comment>
    <comment ref="A54" authorId="0" shapeId="0" xr:uid="{00000000-0006-0000-0800-000026000000}">
      <text>
        <r>
          <rPr>
            <sz val="8"/>
            <color indexed="81"/>
            <rFont val="Tahoma"/>
            <family val="2"/>
            <charset val="238"/>
          </rPr>
          <t>Uveďte jméno a příjmení fyzické osoby, nebo obchodní firmu nebo název právnické osoby, která cenný papír vydala.</t>
        </r>
      </text>
    </comment>
    <comment ref="A56" authorId="0" shapeId="0" xr:uid="{00000000-0006-0000-0800-000027000000}">
      <text>
        <r>
          <rPr>
            <sz val="8"/>
            <color indexed="81"/>
            <rFont val="Tahoma"/>
            <family val="2"/>
            <charset val="238"/>
          </rPr>
          <t>Vyberte z možností druh vlastnictví: výlučné, spoluvlastnictví, společné jmění manželů.</t>
        </r>
      </text>
    </comment>
    <comment ref="A57" authorId="0" shapeId="0" xr:uid="{00000000-0006-0000-0800-000028000000}">
      <text>
        <r>
          <rPr>
            <sz val="8"/>
            <color indexed="81"/>
            <rFont val="Tahoma"/>
            <family val="2"/>
            <charset val="238"/>
          </rPr>
          <t>Uveďte cenu, za kterou jste cenné papíry, zaknihované cenné papíry nebo práva s nimi spojená nabyl/a.</t>
        </r>
      </text>
    </comment>
    <comment ref="A58" authorId="0" shapeId="0" xr:uid="{00000000-0006-0000-0800-000029000000}">
      <text>
        <r>
          <rPr>
            <sz val="8"/>
            <color indexed="81"/>
            <rFont val="Tahoma"/>
            <family val="2"/>
            <charset val="238"/>
          </rPr>
          <t>Zde můžete uvést další důležité informace nad rámec vyplňovaných údajů.</t>
        </r>
      </text>
    </comment>
    <comment ref="A59" authorId="0" shapeId="0" xr:uid="{00000000-0006-0000-0800-00002A000000}">
      <text>
        <r>
          <rPr>
            <sz val="8"/>
            <color indexed="81"/>
            <rFont val="Tahoma"/>
            <family val="2"/>
            <charset val="238"/>
          </rPr>
          <t>Vyberte z nabízených možností; pokud vyberete možnost jiné, konkretizujte tento údaj v poznámce (např. šeky, náložné listy, skladištní listy).</t>
        </r>
      </text>
    </comment>
    <comment ref="A60" authorId="0" shapeId="0" xr:uid="{00000000-0006-0000-0800-00002B000000}">
      <text>
        <r>
          <rPr>
            <sz val="8"/>
            <color indexed="81"/>
            <rFont val="Tahoma"/>
            <family val="2"/>
            <charset val="238"/>
          </rPr>
          <t>Uveďte jméno a příjmení fyzické osoby, nebo obchodní firmu nebo název právnické osoby, která cenný papír vydala.</t>
        </r>
      </text>
    </comment>
    <comment ref="A62" authorId="0" shapeId="0" xr:uid="{00000000-0006-0000-0800-00002C000000}">
      <text>
        <r>
          <rPr>
            <sz val="8"/>
            <color indexed="81"/>
            <rFont val="Tahoma"/>
            <family val="2"/>
            <charset val="238"/>
          </rPr>
          <t>Vyberte z možností druh vlastnictví: výlučné, spoluvlastnictví, společné jmění manželů.</t>
        </r>
      </text>
    </comment>
    <comment ref="A63" authorId="0" shapeId="0" xr:uid="{00000000-0006-0000-0800-00002D000000}">
      <text>
        <r>
          <rPr>
            <sz val="8"/>
            <color indexed="81"/>
            <rFont val="Tahoma"/>
            <family val="2"/>
            <charset val="238"/>
          </rPr>
          <t>Uveďte cenu, za kterou jste cenné papíry, zaknihované cenné papíry nebo práva s nimi spojená nabyl/a.</t>
        </r>
      </text>
    </comment>
    <comment ref="A64" authorId="0" shapeId="0" xr:uid="{00000000-0006-0000-0800-00002E000000}">
      <text>
        <r>
          <rPr>
            <sz val="8"/>
            <color indexed="81"/>
            <rFont val="Tahoma"/>
            <family val="2"/>
            <charset val="238"/>
          </rPr>
          <t>Zde můžete uvést další důležité informace nad rámec vyplňovaných údajů.</t>
        </r>
      </text>
    </comment>
    <comment ref="A65" authorId="0" shapeId="0" xr:uid="{00000000-0006-0000-0800-00002F000000}">
      <text>
        <r>
          <rPr>
            <sz val="8"/>
            <color indexed="81"/>
            <rFont val="Tahoma"/>
            <family val="2"/>
            <charset val="238"/>
          </rPr>
          <t>Vyberte z nabízených možností; pokud vyberete možnost jiné, konkretizujte tento údaj v poznámce (např. šeky, náložné listy, skladištní listy).</t>
        </r>
      </text>
    </comment>
    <comment ref="A66" authorId="0" shapeId="0" xr:uid="{00000000-0006-0000-0800-000030000000}">
      <text>
        <r>
          <rPr>
            <sz val="8"/>
            <color indexed="81"/>
            <rFont val="Tahoma"/>
            <family val="2"/>
            <charset val="238"/>
          </rPr>
          <t>Uveďte jméno a příjmení fyzické osoby, nebo obchodní firmu nebo název právnické osoby, která cenný papír vydala.</t>
        </r>
      </text>
    </comment>
    <comment ref="A68" authorId="0" shapeId="0" xr:uid="{00000000-0006-0000-0800-000031000000}">
      <text>
        <r>
          <rPr>
            <sz val="8"/>
            <color indexed="81"/>
            <rFont val="Tahoma"/>
            <family val="2"/>
            <charset val="238"/>
          </rPr>
          <t>Vyberte z možností druh vlastnictví: výlučné, spoluvlastnictví, společné jmění manželů.</t>
        </r>
      </text>
    </comment>
    <comment ref="A69" authorId="0" shapeId="0" xr:uid="{00000000-0006-0000-0800-000032000000}">
      <text>
        <r>
          <rPr>
            <sz val="8"/>
            <color indexed="81"/>
            <rFont val="Tahoma"/>
            <family val="2"/>
            <charset val="238"/>
          </rPr>
          <t>Uveďte cenu, za kterou jste cenné papíry, zaknihované cenné papíry nebo práva s nimi spojená nabyl/a.</t>
        </r>
      </text>
    </comment>
    <comment ref="A70" authorId="0" shapeId="0" xr:uid="{00000000-0006-0000-0800-000033000000}">
      <text>
        <r>
          <rPr>
            <sz val="8"/>
            <color indexed="81"/>
            <rFont val="Tahoma"/>
            <family val="2"/>
            <charset val="238"/>
          </rPr>
          <t>Zde můžete uvést další důležité informace nad rámec vyplňovaných údajů.</t>
        </r>
      </text>
    </comment>
    <comment ref="A71" authorId="0" shapeId="0" xr:uid="{00000000-0006-0000-0800-000034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800-000035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800-000036000000}">
      <text>
        <r>
          <rPr>
            <sz val="8"/>
            <color indexed="81"/>
            <rFont val="Tahoma"/>
            <family val="2"/>
            <charset val="238"/>
          </rPr>
          <t>Vyberte z možností druh vlastnictví: výlučné, spoluvlastnictví, společné jmění manželů.</t>
        </r>
      </text>
    </comment>
    <comment ref="A75" authorId="0" shapeId="0" xr:uid="{00000000-0006-0000-0800-000037000000}">
      <text>
        <r>
          <rPr>
            <sz val="8"/>
            <color indexed="81"/>
            <rFont val="Tahoma"/>
            <family val="2"/>
            <charset val="238"/>
          </rPr>
          <t>Uveďte cenu, za kterou jste cenné papíry, zaknihované cenné papíry nebo práva s nimi spojená nabyl/a.</t>
        </r>
      </text>
    </comment>
    <comment ref="A76" authorId="0" shapeId="0" xr:uid="{00000000-0006-0000-0800-000038000000}">
      <text>
        <r>
          <rPr>
            <sz val="8"/>
            <color indexed="81"/>
            <rFont val="Tahoma"/>
            <family val="2"/>
            <charset val="238"/>
          </rPr>
          <t>Zde můžete uvést další důležité informace nad rámec vyplňovaných údajů.</t>
        </r>
      </text>
    </comment>
    <comment ref="A77" authorId="0" shapeId="0" xr:uid="{00000000-0006-0000-0800-000039000000}">
      <text>
        <r>
          <rPr>
            <sz val="8"/>
            <color indexed="81"/>
            <rFont val="Tahoma"/>
            <family val="2"/>
            <charset val="238"/>
          </rPr>
          <t>Vyberte z nabízených možností; pokud vyberete možnost jiné, konkretizujte tento údaj v poznámce (např. šeky, náložné listy, skladištní listy).</t>
        </r>
      </text>
    </comment>
    <comment ref="A78" authorId="0" shapeId="0" xr:uid="{00000000-0006-0000-0800-00003A000000}">
      <text>
        <r>
          <rPr>
            <sz val="8"/>
            <color indexed="81"/>
            <rFont val="Tahoma"/>
            <family val="2"/>
            <charset val="238"/>
          </rPr>
          <t>Uveďte jméno a příjmení fyzické osoby, nebo obchodní firmu nebo název právnické osoby, která cenný papír vydala.</t>
        </r>
      </text>
    </comment>
    <comment ref="A80" authorId="0" shapeId="0" xr:uid="{00000000-0006-0000-0800-00003B000000}">
      <text>
        <r>
          <rPr>
            <sz val="8"/>
            <color indexed="81"/>
            <rFont val="Tahoma"/>
            <family val="2"/>
            <charset val="238"/>
          </rPr>
          <t>Vyberte z možností druh vlastnictví: výlučné, spoluvlastnictví, společné jmění manželů.</t>
        </r>
      </text>
    </comment>
    <comment ref="A81" authorId="0" shapeId="0" xr:uid="{00000000-0006-0000-0800-00003C000000}">
      <text>
        <r>
          <rPr>
            <sz val="8"/>
            <color indexed="81"/>
            <rFont val="Tahoma"/>
            <family val="2"/>
            <charset val="238"/>
          </rPr>
          <t>Uveďte cenu, za kterou jste cenné papíry, zaknihované cenné papíry nebo práva s nimi spojená nabyl/a.</t>
        </r>
      </text>
    </comment>
    <comment ref="A82" authorId="0" shapeId="0" xr:uid="{00000000-0006-0000-0800-00003D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1" authorId="0" shapeId="0" xr:uid="{00000000-0006-0000-09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9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900-000004000000}">
      <text>
        <r>
          <rPr>
            <sz val="9"/>
            <color indexed="81"/>
            <rFont val="Tahoma"/>
            <family val="2"/>
            <charset val="238"/>
          </rPr>
          <t>Vyberte z možností druh vlastnictví: výlučné, spoluvlastnictví, společné jmění manželů.</t>
        </r>
      </text>
    </comment>
    <comment ref="A15" authorId="0" shapeId="0" xr:uid="{00000000-0006-0000-09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900-000006000000}">
      <text>
        <r>
          <rPr>
            <sz val="8"/>
            <color indexed="81"/>
            <rFont val="Tahoma"/>
            <family val="2"/>
            <charset val="238"/>
          </rPr>
          <t>Zde můžete uvést další důležité informace nad rámec vyplňovaných údajů.</t>
        </r>
      </text>
    </comment>
    <comment ref="A19" authorId="0" shapeId="0" xr:uid="{00000000-0006-0000-09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9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900-000009000000}">
      <text>
        <r>
          <rPr>
            <sz val="9"/>
            <color indexed="81"/>
            <rFont val="Tahoma"/>
            <family val="2"/>
            <charset val="238"/>
          </rPr>
          <t>Vyberte z možností druh vlastnictví: výlučné, spoluvlastnictví, společné jmění manželů.</t>
        </r>
      </text>
    </comment>
    <comment ref="A23" authorId="0" shapeId="0" xr:uid="{00000000-0006-0000-09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900-00000B000000}">
      <text>
        <r>
          <rPr>
            <sz val="8"/>
            <color indexed="81"/>
            <rFont val="Tahoma"/>
            <family val="2"/>
            <charset val="238"/>
          </rPr>
          <t>Zde můžete uvést další důležité informace nad rámec vyplňovaných údajů.</t>
        </r>
      </text>
    </comment>
    <comment ref="A27" authorId="0" shapeId="0" xr:uid="{00000000-0006-0000-09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9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900-00000E000000}">
      <text>
        <r>
          <rPr>
            <sz val="9"/>
            <color indexed="81"/>
            <rFont val="Tahoma"/>
            <family val="2"/>
            <charset val="238"/>
          </rPr>
          <t>Vyberte z možností druh vlastnictví: výlučné, spoluvlastnictví, společné jmění manželů.</t>
        </r>
      </text>
    </comment>
    <comment ref="A31" authorId="0" shapeId="0" xr:uid="{00000000-0006-0000-09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900-000010000000}">
      <text>
        <r>
          <rPr>
            <sz val="8"/>
            <color indexed="81"/>
            <rFont val="Tahoma"/>
            <family val="2"/>
            <charset val="238"/>
          </rPr>
          <t>Zde můžete uvést další důležité informace nad rámec vyplňovaných údajů.</t>
        </r>
      </text>
    </comment>
    <comment ref="A35" authorId="0" shapeId="0" xr:uid="{00000000-0006-0000-09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9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900-000013000000}">
      <text>
        <r>
          <rPr>
            <sz val="9"/>
            <color indexed="81"/>
            <rFont val="Tahoma"/>
            <family val="2"/>
            <charset val="238"/>
          </rPr>
          <t>Vyberte z možností druh vlastnictví: výlučné, spoluvlastnictví, společné jmění manželů.</t>
        </r>
      </text>
    </comment>
    <comment ref="A39" authorId="0" shapeId="0" xr:uid="{00000000-0006-0000-09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900-000015000000}">
      <text>
        <r>
          <rPr>
            <sz val="8"/>
            <color indexed="81"/>
            <rFont val="Tahoma"/>
            <family val="2"/>
            <charset val="238"/>
          </rPr>
          <t>Zde můžete uvést další důležité informace nad rámec vyplňovaných údajů.</t>
        </r>
      </text>
    </comment>
    <comment ref="A43" authorId="0" shapeId="0" xr:uid="{00000000-0006-0000-09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9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900-000018000000}">
      <text>
        <r>
          <rPr>
            <sz val="9"/>
            <color indexed="81"/>
            <rFont val="Tahoma"/>
            <family val="2"/>
            <charset val="238"/>
          </rPr>
          <t>Vyberte z možností druh vlastnictví: výlučné, spoluvlastnictví, společné jmění manželů.</t>
        </r>
      </text>
    </comment>
    <comment ref="A47" authorId="0" shapeId="0" xr:uid="{00000000-0006-0000-09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900-00001A000000}">
      <text>
        <r>
          <rPr>
            <sz val="8"/>
            <color indexed="81"/>
            <rFont val="Tahoma"/>
            <family val="2"/>
            <charset val="238"/>
          </rPr>
          <t>Zde můžete uvést další důležité informace nad rámec vyplňovaných údajů.</t>
        </r>
      </text>
    </comment>
    <comment ref="A51" authorId="0" shapeId="0" xr:uid="{00000000-0006-0000-09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9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900-00001D000000}">
      <text>
        <r>
          <rPr>
            <sz val="9"/>
            <color indexed="81"/>
            <rFont val="Tahoma"/>
            <family val="2"/>
            <charset val="238"/>
          </rPr>
          <t>Vyberte z možností druh vlastnictví: výlučné, spoluvlastnictví, společné jmění manželů.</t>
        </r>
      </text>
    </comment>
    <comment ref="A55" authorId="0" shapeId="0" xr:uid="{00000000-0006-0000-09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900-00001F000000}">
      <text>
        <r>
          <rPr>
            <sz val="8"/>
            <color indexed="81"/>
            <rFont val="Tahoma"/>
            <family val="2"/>
            <charset val="238"/>
          </rPr>
          <t>Zde můžete uvést další důležité informace nad rámec vyplňovaných údajů.</t>
        </r>
      </text>
    </comment>
    <comment ref="A59" authorId="0" shapeId="0" xr:uid="{00000000-0006-0000-09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9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900-000022000000}">
      <text>
        <r>
          <rPr>
            <sz val="9"/>
            <color indexed="81"/>
            <rFont val="Tahoma"/>
            <family val="2"/>
            <charset val="238"/>
          </rPr>
          <t>Vyberte z možností druh vlastnictví: výlučné, spoluvlastnictví, společné jmění manželů.</t>
        </r>
      </text>
    </comment>
    <comment ref="A63" authorId="0" shapeId="0" xr:uid="{00000000-0006-0000-09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900-000024000000}">
      <text>
        <r>
          <rPr>
            <sz val="8"/>
            <color indexed="81"/>
            <rFont val="Tahoma"/>
            <family val="2"/>
            <charset val="238"/>
          </rPr>
          <t>Zde můžete uvést další důležité informace nad rámec vyplňovaných údajů.</t>
        </r>
      </text>
    </comment>
    <comment ref="A67" authorId="0" shapeId="0" xr:uid="{00000000-0006-0000-09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9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900-000027000000}">
      <text>
        <r>
          <rPr>
            <sz val="9"/>
            <color indexed="81"/>
            <rFont val="Tahoma"/>
            <family val="2"/>
            <charset val="238"/>
          </rPr>
          <t>Vyberte z možností druh vlastnictví: výlučné, spoluvlastnictví, společné jmění manželů.</t>
        </r>
      </text>
    </comment>
    <comment ref="A71" authorId="0" shapeId="0" xr:uid="{00000000-0006-0000-09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9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<sst xmlns="http://schemas.openxmlformats.org/spreadsheetml/2006/main" count="1449" uniqueCount="323">
  <si>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</si>
  <si>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</si>
  <si>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</si>
  <si>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</si>
  <si>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</si>
  <si>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</si>
  <si>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</si>
  <si>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</si>
  <si>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</si>
  <si>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</si>
  <si>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</si>
  <si>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</si>
  <si>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</si>
  <si>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</si>
  <si>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</si>
  <si>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</si>
  <si>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</si>
  <si>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</si>
  <si>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</si>
  <si>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</si>
  <si>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</si>
  <si>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</si>
  <si>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</si>
  <si>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</si>
  <si>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</si>
  <si>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</si>
  <si>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</si>
  <si>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</si>
  <si>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</si>
  <si>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</si>
  <si>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</si>
  <si>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</si>
  <si>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</si>
  <si>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</si>
  <si>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</si>
  <si>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</si>
  <si>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</si>
  <si>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</si>
  <si>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</si>
  <si>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</si>
  <si>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</si>
  <si>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</si>
  <si>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</si>
  <si>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</si>
  <si>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</si>
  <si>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</si>
  <si>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</si>
  <si>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</si>
  <si>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</si>
  <si>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</si>
  <si>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</si>
  <si>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</si>
  <si>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</si>
  <si>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</si>
  <si>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</si>
  <si>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</si>
  <si>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</si>
  <si>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</si>
  <si>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</si>
  <si>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</si>
  <si>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</si>
  <si>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</si>
  <si>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</si>
  <si>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</si>
  <si>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</si>
  <si>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</si>
  <si>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</si>
  <si>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</si>
  <si>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</si>
  <si>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</si>
  <si>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Oznámení o příjmech a závazcích</t>
  </si>
  <si>
    <t>Další příjmy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</si>
  <si>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</si>
  <si>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</si>
  <si>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</si>
  <si>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</si>
  <si>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</si>
  <si>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</si>
  <si>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</si>
  <si>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</si>
  <si>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</si>
  <si>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</si>
  <si>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</si>
  <si>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</si>
  <si>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</si>
  <si>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</si>
  <si>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</si>
  <si>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</si>
  <si>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</si>
  <si>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</si>
  <si>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</si>
  <si>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</si>
  <si>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Oznámení o majetku, který veřejný funkcionář nabyl v průběhu funkce</t>
  </si>
  <si>
    <t>Do souhrnné výše příjmů a jiných majetkových výhod se nezapočítávají dary, jejichž cena je nižší než 10 000 Kč.</t>
  </si>
  <si>
    <t xml:space="preserve"> </t>
  </si>
  <si>
    <t>Postupujte podle Návodu na vyplňování Oddílu III. - část Věci nemovité.</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</si>
  <si>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</si>
  <si>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</si>
  <si>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</si>
  <si>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</si>
  <si>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</si>
  <si>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</si>
  <si>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</si>
  <si>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</si>
  <si>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</si>
  <si>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</si>
  <si>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</si>
  <si>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Další údaje jsou na samostatném listu (vyberte jednu z variant)</t>
  </si>
  <si>
    <t>Všechna pole označena * jsou povinná.</t>
  </si>
  <si>
    <t>Datum a podpis</t>
  </si>
  <si>
    <t>Oddíl I.</t>
  </si>
  <si>
    <t>Obec*, PSČ*, stát*</t>
  </si>
  <si>
    <t>Poznámka 45)</t>
  </si>
  <si>
    <t>Cenné papíry, zaknihované cenné papíry nebo práva s nimi spojená 46)</t>
  </si>
  <si>
    <t>Poznámka 51)</t>
  </si>
  <si>
    <t>Podíl v obchodní korporaci nepředstavovaný cenným papírem nebo zaknihovaným cenným papírem 52)</t>
  </si>
  <si>
    <t>Poznámka  57)</t>
  </si>
  <si>
    <t>Poznámka 63)</t>
  </si>
  <si>
    <t>Poznámka 70)</t>
  </si>
  <si>
    <t>Poznámka 78)</t>
  </si>
  <si>
    <t>Přílohy 79)</t>
  </si>
  <si>
    <t>Velikost podílu v %*</t>
  </si>
  <si>
    <t>Druh závazku 73)*</t>
  </si>
  <si>
    <t>Věřitel - právnická osoba*</t>
  </si>
  <si>
    <t>Věřitel - fyzická osoba*</t>
  </si>
  <si>
    <t>Zdroj - fyzická osoba*</t>
  </si>
  <si>
    <t>Druh movité věci 59)*</t>
  </si>
  <si>
    <t>Pořizovací cena v Kč 60)*</t>
  </si>
  <si>
    <t>Pořizovací cena v Kč 41)*</t>
  </si>
  <si>
    <t>Emitent 48)*</t>
  </si>
  <si>
    <t>Obchodní firma/název obchodní korporace 53)*</t>
  </si>
  <si>
    <t>Sídlo obchodní korporace 56)*</t>
  </si>
  <si>
    <t>Jiné věci movité určené podle druhu, nabyté v průběhu kalendářního roku, jejichž hodnota ve 
svém souhrnu, do něhož se nezapočítávají věci, jejichž hodnota je nižší než 50 000 Kč, přesáhla částku 
500 000 Kč  58)</t>
  </si>
  <si>
    <t>Výše příjmu v Kč 66)*</t>
  </si>
  <si>
    <t>Obchodní firma/název 67)*</t>
  </si>
  <si>
    <t>IČO 68)*</t>
  </si>
  <si>
    <t>Sídlo právnické osoby 69)*</t>
  </si>
  <si>
    <t>Výše závazku v Kč 74)*</t>
  </si>
  <si>
    <t>Obchodní firma/název 75)*</t>
  </si>
  <si>
    <t>IČO 76)*</t>
  </si>
  <si>
    <t>Sídlo právnické osoby 77)*</t>
  </si>
  <si>
    <t>Organizace 1)*</t>
  </si>
  <si>
    <t>Ulice*, č.p./č.o.*</t>
  </si>
  <si>
    <t>Všeobecné údaje</t>
  </si>
  <si>
    <t>List č. 09 - Jiné věci movité</t>
  </si>
  <si>
    <t>List č. 10 -  Jakékoliv peněžité příjmy nebo jiné majetkové výhody a dary</t>
  </si>
  <si>
    <t>List č. 11 - Nesplacené závazky</t>
  </si>
  <si>
    <t>Jméno*, příjmení*</t>
  </si>
  <si>
    <t>Zdroj - jiný 71)*</t>
  </si>
  <si>
    <t>Předsedkyně/Předseda</t>
  </si>
  <si>
    <t>Místopředsedkyně/Místopředseda</t>
  </si>
  <si>
    <t>Předsedkyně senátu/Předseda senátu</t>
  </si>
  <si>
    <t>Předsedkyně kolegia/Předseda kolegia</t>
  </si>
  <si>
    <t>Soudkyně/Soudce</t>
  </si>
  <si>
    <t>Telefon/Datová schránka</t>
  </si>
  <si>
    <t>Typ oznámení</t>
  </si>
  <si>
    <t>Období od - do</t>
  </si>
  <si>
    <t>IČO 54)*</t>
  </si>
  <si>
    <t>List  č. 01 - Podnikání nebo provozování jiné samostatné výdělečné činnosti</t>
  </si>
  <si>
    <t>List č. 05 - Další činnosti v pracovněprávním nebo obdobném vztahu nebo ve služebním poměru</t>
  </si>
  <si>
    <t>List č. 10 - Jakékoliv peněžité příjmy nebo jiné majetkové výhody a dary</t>
  </si>
  <si>
    <t>Jméno, příjmení, datum narození</t>
  </si>
  <si>
    <t>Organizace</t>
  </si>
  <si>
    <t>Společník</t>
  </si>
  <si>
    <t>Celkem</t>
  </si>
  <si>
    <t>hodnoty k přepínačům</t>
  </si>
  <si>
    <t>Obec*, stát narození*</t>
  </si>
  <si>
    <t>Podíl v obchodní korporaci nepředstavovaný cenným papírem nebo 
zaknihovaným cenným papírem 52)</t>
  </si>
  <si>
    <t>Pořizovací cena v Kč 50)</t>
  </si>
  <si>
    <t>Ostatní přílohy</t>
  </si>
  <si>
    <t>Základní poučení</t>
  </si>
  <si>
    <t>Poznámka 3)</t>
  </si>
  <si>
    <t>Toto poučení nenahrazuje zákon č. 159/2006 Sb., o střetu zájmů, ve znění pozdějších předpisů a Metodiku k podávání oznámení veřejnými funkcionáři podle zákona o střetu zájmů.</t>
  </si>
  <si>
    <t>stavba</t>
  </si>
  <si>
    <t>jednotka</t>
  </si>
  <si>
    <t>právo stavby</t>
  </si>
  <si>
    <t>Specifikace druhu</t>
  </si>
  <si>
    <t>Vyberte specifikaci druhu</t>
  </si>
  <si>
    <t>chmelnice</t>
  </si>
  <si>
    <t>lesní pozemek</t>
  </si>
  <si>
    <t>orná půda</t>
  </si>
  <si>
    <t>ostatní plocha</t>
  </si>
  <si>
    <t>ovocný sad</t>
  </si>
  <si>
    <t>trvalý travní porost</t>
  </si>
  <si>
    <t>vinice</t>
  </si>
  <si>
    <t>vodní plocha</t>
  </si>
  <si>
    <t>zahrada</t>
  </si>
  <si>
    <t>zastavěná plocha a nádvoří</t>
  </si>
  <si>
    <t>budova bez č. p./č. e.</t>
  </si>
  <si>
    <t>budova s č. p.</t>
  </si>
  <si>
    <t xml:space="preserve">budova s č. e. </t>
  </si>
  <si>
    <t>budova s rozestavěnými jednotkami</t>
  </si>
  <si>
    <t>rozestavěná budova</t>
  </si>
  <si>
    <t>vodní dílo</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</si>
  <si>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</si>
  <si>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</si>
  <si>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</si>
  <si>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</si>
  <si>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</si>
  <si>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</si>
  <si>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</si>
  <si>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</si>
  <si>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</si>
  <si>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</si>
  <si>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</si>
  <si>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</si>
  <si>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1 nemovitosti</t>
  </si>
  <si>
    <t>Stát, Obec, PSČ</t>
  </si>
  <si>
    <t>Sloupec1</t>
  </si>
  <si>
    <t>Provozování rozhlasu(5)</t>
  </si>
  <si>
    <t>Provozování rozhlasu(6)</t>
  </si>
  <si>
    <t>Cenné papíry (11)</t>
  </si>
  <si>
    <t>Cenné papíry 12</t>
  </si>
  <si>
    <t>Jiné věci movité (14)</t>
  </si>
  <si>
    <t>Jiné věci movité (15)</t>
  </si>
  <si>
    <t>buňka</t>
  </si>
  <si>
    <t>typ oznámení</t>
  </si>
  <si>
    <t xml:space="preserve">podnikání </t>
  </si>
  <si>
    <t>podnikání listy</t>
  </si>
  <si>
    <t>společník</t>
  </si>
  <si>
    <t>společník -list</t>
  </si>
  <si>
    <t>člen statut.</t>
  </si>
  <si>
    <t>člen sta.- list</t>
  </si>
  <si>
    <t>rozhlas</t>
  </si>
  <si>
    <t>rozhlas - list</t>
  </si>
  <si>
    <t>dal. činnosti</t>
  </si>
  <si>
    <t>d. činno - list</t>
  </si>
  <si>
    <t>KN</t>
  </si>
  <si>
    <t>KN - list</t>
  </si>
  <si>
    <t>CP</t>
  </si>
  <si>
    <t>CP - list</t>
  </si>
  <si>
    <t>Obch. pod.</t>
  </si>
  <si>
    <t>movitosti</t>
  </si>
  <si>
    <t>movit - list</t>
  </si>
  <si>
    <t>příjmy</t>
  </si>
  <si>
    <t>příjmy - listy</t>
  </si>
  <si>
    <t>závazky</t>
  </si>
  <si>
    <t>závazky - listy</t>
  </si>
  <si>
    <t>2 nemovitost</t>
  </si>
  <si>
    <t>3 nemovitost</t>
  </si>
  <si>
    <t>4 nemovitost</t>
  </si>
  <si>
    <t>5 nemovitost</t>
  </si>
  <si>
    <t>6 nemovitost</t>
  </si>
  <si>
    <t>7 nemovitost</t>
  </si>
  <si>
    <t>8 nemovitost</t>
  </si>
  <si>
    <t>9 nemovitost</t>
  </si>
  <si>
    <t>10 nemovitost</t>
  </si>
  <si>
    <t>11 nemovitost</t>
  </si>
  <si>
    <t>12 nemovitost</t>
  </si>
  <si>
    <t>13 nemovisto</t>
  </si>
  <si>
    <t>Uvádějte pouze činnosti, majetek a příjmy, které jste vykonávali resp. nově nabyli za rok 2019, ev. část kalendářního roku 2019, ve kterém jste byli ve výkonu funkce a výši existujících a dosud nesplacených závazků k 31. prosinci 2019.</t>
  </si>
  <si>
    <t>Obecné poučení</t>
  </si>
  <si>
    <t>Uvádějte pouze činnosti, majetek a příjmy, které jste vykonávali resp. nově nabyli za Vámi zadané období, ve kterém jste byli ve výkonu funkce a výši existujících a dosud nesplacených závazků k 31. prosinci daného roku.</t>
  </si>
  <si>
    <r>
      <t>1.1.2019</t>
    </r>
    <r>
      <rPr>
        <sz val="11"/>
        <color theme="1"/>
        <rFont val="Calibri"/>
        <family val="2"/>
        <charset val="238"/>
      </rPr>
      <t>—</t>
    </r>
    <r>
      <rPr>
        <sz val="11"/>
        <color theme="1"/>
        <rFont val="Calibri"/>
        <family val="2"/>
        <charset val="238"/>
        <scheme val="minor"/>
      </rPr>
      <t>31.12.2019</t>
    </r>
  </si>
  <si>
    <r>
      <t>1.1.2020</t>
    </r>
    <r>
      <rPr>
        <sz val="11"/>
        <color theme="1"/>
        <rFont val="Calibri"/>
        <family val="2"/>
        <charset val="238"/>
      </rPr>
      <t>—</t>
    </r>
    <r>
      <rPr>
        <sz val="11"/>
        <color theme="1"/>
        <rFont val="Calibri"/>
        <family val="2"/>
        <charset val="238"/>
        <scheme val="minor"/>
      </rPr>
      <t>31.12.2020</t>
    </r>
    <r>
      <rPr>
        <sz val="11"/>
        <color theme="1"/>
        <rFont val="Calibri"/>
        <family val="2"/>
        <charset val="238"/>
        <scheme val="minor"/>
      </rPr>
      <t/>
    </r>
  </si>
  <si>
    <r>
      <t>1.1.2021</t>
    </r>
    <r>
      <rPr>
        <sz val="11"/>
        <color theme="1"/>
        <rFont val="Calibri"/>
        <family val="2"/>
        <charset val="238"/>
      </rPr>
      <t>—</t>
    </r>
    <r>
      <rPr>
        <sz val="11"/>
        <color theme="1"/>
        <rFont val="Calibri"/>
        <family val="2"/>
        <charset val="238"/>
        <scheme val="minor"/>
      </rPr>
      <t>31.12.2021</t>
    </r>
    <r>
      <rPr>
        <sz val="11"/>
        <color theme="1"/>
        <rFont val="Calibri"/>
        <family val="2"/>
        <charset val="238"/>
        <scheme val="minor"/>
      </rPr>
      <t/>
    </r>
  </si>
  <si>
    <r>
      <t>1.1.2022</t>
    </r>
    <r>
      <rPr>
        <sz val="11"/>
        <color theme="1"/>
        <rFont val="Calibri"/>
        <family val="2"/>
        <charset val="238"/>
      </rPr>
      <t>—</t>
    </r>
    <r>
      <rPr>
        <sz val="11"/>
        <color theme="1"/>
        <rFont val="Calibri"/>
        <family val="2"/>
        <charset val="238"/>
        <scheme val="minor"/>
      </rPr>
      <t>31.12.2022</t>
    </r>
    <r>
      <rPr>
        <sz val="11"/>
        <color theme="1"/>
        <rFont val="Calibri"/>
        <family val="2"/>
        <charset val="238"/>
        <scheme val="minor"/>
      </rPr>
      <t/>
    </r>
  </si>
  <si>
    <r>
      <t>1.1.2023</t>
    </r>
    <r>
      <rPr>
        <sz val="11"/>
        <color theme="1"/>
        <rFont val="Calibri"/>
        <family val="2"/>
        <charset val="238"/>
      </rPr>
      <t>—</t>
    </r>
    <r>
      <rPr>
        <sz val="11"/>
        <color theme="1"/>
        <rFont val="Calibri"/>
        <family val="2"/>
        <charset val="238"/>
        <scheme val="minor"/>
      </rPr>
      <t>31.12.2023</t>
    </r>
    <r>
      <rPr>
        <sz val="11"/>
        <color theme="1"/>
        <rFont val="Calibri"/>
        <family val="2"/>
        <charset val="238"/>
        <scheme val="minor"/>
      </rPr>
      <t/>
    </r>
  </si>
  <si>
    <r>
      <t>1.1.2024</t>
    </r>
    <r>
      <rPr>
        <sz val="11"/>
        <color theme="1"/>
        <rFont val="Calibri"/>
        <family val="2"/>
        <charset val="238"/>
      </rPr>
      <t>—</t>
    </r>
    <r>
      <rPr>
        <sz val="11"/>
        <color theme="1"/>
        <rFont val="Calibri"/>
        <family val="2"/>
        <charset val="238"/>
        <scheme val="minor"/>
      </rPr>
      <t>31.12.2024</t>
    </r>
    <r>
      <rPr>
        <sz val="11"/>
        <color theme="1"/>
        <rFont val="Calibri"/>
        <family val="2"/>
        <charset val="238"/>
        <scheme val="minor"/>
      </rPr>
      <t/>
    </r>
  </si>
  <si>
    <r>
      <t>1.1.2025</t>
    </r>
    <r>
      <rPr>
        <sz val="11"/>
        <color theme="1"/>
        <rFont val="Calibri"/>
        <family val="2"/>
        <charset val="238"/>
      </rPr>
      <t>—</t>
    </r>
    <r>
      <rPr>
        <sz val="11"/>
        <color theme="1"/>
        <rFont val="Calibri"/>
        <family val="2"/>
        <charset val="238"/>
        <scheme val="minor"/>
      </rPr>
      <t>31.12.2025</t>
    </r>
    <r>
      <rPr>
        <sz val="11"/>
        <color theme="1"/>
        <rFont val="Calibri"/>
        <family val="2"/>
        <charset val="238"/>
        <scheme val="minor"/>
      </rPr>
      <t/>
    </r>
  </si>
  <si>
    <r>
      <t>1.1.2026</t>
    </r>
    <r>
      <rPr>
        <sz val="11"/>
        <color theme="1"/>
        <rFont val="Calibri"/>
        <family val="2"/>
        <charset val="238"/>
      </rPr>
      <t>—</t>
    </r>
    <r>
      <rPr>
        <sz val="11"/>
        <color theme="1"/>
        <rFont val="Calibri"/>
        <family val="2"/>
        <charset val="238"/>
        <scheme val="minor"/>
      </rPr>
      <t>31.12.2026</t>
    </r>
    <r>
      <rPr>
        <sz val="11"/>
        <color theme="1"/>
        <rFont val="Calibri"/>
        <family val="2"/>
        <charset val="238"/>
        <scheme val="minor"/>
      </rPr>
      <t/>
    </r>
  </si>
  <si>
    <r>
      <t>1.1.2027</t>
    </r>
    <r>
      <rPr>
        <sz val="11"/>
        <color theme="1"/>
        <rFont val="Calibri"/>
        <family val="2"/>
        <charset val="238"/>
      </rPr>
      <t>—</t>
    </r>
    <r>
      <rPr>
        <sz val="11"/>
        <color theme="1"/>
        <rFont val="Calibri"/>
        <family val="2"/>
        <charset val="238"/>
        <scheme val="minor"/>
      </rPr>
      <t>31.12.2027</t>
    </r>
    <r>
      <rPr>
        <sz val="11"/>
        <color theme="1"/>
        <rFont val="Calibri"/>
        <family val="2"/>
        <charset val="238"/>
        <scheme val="minor"/>
      </rPr>
      <t/>
    </r>
  </si>
  <si>
    <r>
      <t>1.1.2028</t>
    </r>
    <r>
      <rPr>
        <sz val="11"/>
        <color theme="1"/>
        <rFont val="Calibri"/>
        <family val="2"/>
        <charset val="238"/>
      </rPr>
      <t>—</t>
    </r>
    <r>
      <rPr>
        <sz val="11"/>
        <color theme="1"/>
        <rFont val="Calibri"/>
        <family val="2"/>
        <charset val="238"/>
        <scheme val="minor"/>
      </rPr>
      <t>31.12.2028</t>
    </r>
    <r>
      <rPr>
        <sz val="11"/>
        <color theme="1"/>
        <rFont val="Calibri"/>
        <family val="2"/>
        <charset val="238"/>
        <scheme val="minor"/>
      </rPr>
      <t/>
    </r>
  </si>
  <si>
    <r>
      <t>1.1.2029</t>
    </r>
    <r>
      <rPr>
        <sz val="11"/>
        <color theme="1"/>
        <rFont val="Calibri"/>
        <family val="2"/>
        <charset val="238"/>
      </rPr>
      <t>—</t>
    </r>
    <r>
      <rPr>
        <sz val="11"/>
        <color theme="1"/>
        <rFont val="Calibri"/>
        <family val="2"/>
        <charset val="238"/>
        <scheme val="minor"/>
      </rPr>
      <t>31.12.2029</t>
    </r>
    <r>
      <rPr>
        <sz val="11"/>
        <color theme="1"/>
        <rFont val="Calibri"/>
        <family val="2"/>
        <charset val="238"/>
        <scheme val="minor"/>
      </rPr>
      <t/>
    </r>
  </si>
  <si>
    <r>
      <t>1.1.2030</t>
    </r>
    <r>
      <rPr>
        <sz val="11"/>
        <color theme="1"/>
        <rFont val="Calibri"/>
        <family val="2"/>
        <charset val="238"/>
      </rPr>
      <t>—</t>
    </r>
    <r>
      <rPr>
        <sz val="11"/>
        <color theme="1"/>
        <rFont val="Calibri"/>
        <family val="2"/>
        <charset val="238"/>
        <scheme val="minor"/>
      </rPr>
      <t>31.12.2030</t>
    </r>
    <r>
      <rPr>
        <sz val="11"/>
        <color theme="1"/>
        <rFont val="Calibri"/>
        <family val="2"/>
        <charset val="238"/>
        <scheme val="minor"/>
      </rPr>
      <t/>
    </r>
  </si>
  <si>
    <r>
      <t>1.1.2031</t>
    </r>
    <r>
      <rPr>
        <sz val="11"/>
        <color theme="1"/>
        <rFont val="Calibri"/>
        <family val="2"/>
        <charset val="238"/>
      </rPr>
      <t>—</t>
    </r>
    <r>
      <rPr>
        <sz val="11"/>
        <color theme="1"/>
        <rFont val="Calibri"/>
        <family val="2"/>
        <charset val="238"/>
        <scheme val="minor"/>
      </rPr>
      <t>31.12.2031</t>
    </r>
    <r>
      <rPr>
        <sz val="11"/>
        <color theme="1"/>
        <rFont val="Calibri"/>
        <family val="2"/>
        <charset val="238"/>
        <scheme val="minor"/>
      </rPr>
      <t/>
    </r>
  </si>
  <si>
    <r>
      <t>1.1.2032</t>
    </r>
    <r>
      <rPr>
        <sz val="11"/>
        <color theme="1"/>
        <rFont val="Calibri"/>
        <family val="2"/>
        <charset val="238"/>
      </rPr>
      <t>—</t>
    </r>
    <r>
      <rPr>
        <sz val="11"/>
        <color theme="1"/>
        <rFont val="Calibri"/>
        <family val="2"/>
        <charset val="238"/>
        <scheme val="minor"/>
      </rPr>
      <t>31.12.2032</t>
    </r>
    <r>
      <rPr>
        <sz val="11"/>
        <color theme="1"/>
        <rFont val="Calibri"/>
        <family val="2"/>
        <charset val="238"/>
        <scheme val="minor"/>
      </rPr>
      <t/>
    </r>
  </si>
  <si>
    <r>
      <t>1.1.2033</t>
    </r>
    <r>
      <rPr>
        <sz val="11"/>
        <color theme="1"/>
        <rFont val="Calibri"/>
        <family val="2"/>
        <charset val="238"/>
      </rPr>
      <t>—</t>
    </r>
    <r>
      <rPr>
        <sz val="11"/>
        <color theme="1"/>
        <rFont val="Calibri"/>
        <family val="2"/>
        <charset val="238"/>
        <scheme val="minor"/>
      </rPr>
      <t>31.12.2033</t>
    </r>
    <r>
      <rPr>
        <sz val="11"/>
        <color theme="1"/>
        <rFont val="Calibri"/>
        <family val="2"/>
        <charset val="238"/>
        <scheme val="minor"/>
      </rPr>
      <t/>
    </r>
  </si>
  <si>
    <r>
      <t>1.1.2034</t>
    </r>
    <r>
      <rPr>
        <sz val="11"/>
        <color theme="1"/>
        <rFont val="Calibri"/>
        <family val="2"/>
        <charset val="238"/>
      </rPr>
      <t>—</t>
    </r>
    <r>
      <rPr>
        <sz val="11"/>
        <color theme="1"/>
        <rFont val="Calibri"/>
        <family val="2"/>
        <charset val="238"/>
        <scheme val="minor"/>
      </rPr>
      <t>31.12.2034</t>
    </r>
    <r>
      <rPr>
        <sz val="11"/>
        <color theme="1"/>
        <rFont val="Calibri"/>
        <family val="2"/>
        <charset val="238"/>
        <scheme val="minor"/>
      </rPr>
      <t/>
    </r>
  </si>
  <si>
    <r>
      <t>1.1.2035</t>
    </r>
    <r>
      <rPr>
        <sz val="11"/>
        <color theme="1"/>
        <rFont val="Calibri"/>
        <family val="2"/>
        <charset val="238"/>
      </rPr>
      <t>—</t>
    </r>
    <r>
      <rPr>
        <sz val="11"/>
        <color theme="1"/>
        <rFont val="Calibri"/>
        <family val="2"/>
        <charset val="238"/>
        <scheme val="minor"/>
      </rPr>
      <t>31.12.2035</t>
    </r>
    <r>
      <rPr>
        <sz val="11"/>
        <color theme="1"/>
        <rFont val="Calibri"/>
        <family val="2"/>
        <charset val="238"/>
        <scheme val="minor"/>
      </rPr>
      <t/>
    </r>
  </si>
  <si>
    <r>
      <t>1.1.2036</t>
    </r>
    <r>
      <rPr>
        <sz val="11"/>
        <color theme="1"/>
        <rFont val="Calibri"/>
        <family val="2"/>
        <charset val="238"/>
      </rPr>
      <t>—</t>
    </r>
    <r>
      <rPr>
        <sz val="11"/>
        <color theme="1"/>
        <rFont val="Calibri"/>
        <family val="2"/>
        <charset val="238"/>
        <scheme val="minor"/>
      </rPr>
      <t>31.12.2036</t>
    </r>
    <r>
      <rPr>
        <sz val="11"/>
        <color theme="1"/>
        <rFont val="Calibri"/>
        <family val="2"/>
        <charset val="238"/>
        <scheme val="minor"/>
      </rPr>
      <t/>
    </r>
  </si>
  <si>
    <r>
      <t>1.1.2037</t>
    </r>
    <r>
      <rPr>
        <sz val="11"/>
        <color theme="1"/>
        <rFont val="Calibri"/>
        <family val="2"/>
        <charset val="238"/>
      </rPr>
      <t>—</t>
    </r>
    <r>
      <rPr>
        <sz val="11"/>
        <color theme="1"/>
        <rFont val="Calibri"/>
        <family val="2"/>
        <charset val="238"/>
        <scheme val="minor"/>
      </rPr>
      <t>31.12.2037</t>
    </r>
    <r>
      <rPr>
        <sz val="11"/>
        <color theme="1"/>
        <rFont val="Calibri"/>
        <family val="2"/>
        <charset val="238"/>
        <scheme val="minor"/>
      </rPr>
      <t/>
    </r>
  </si>
  <si>
    <r>
      <t>1.1.2038</t>
    </r>
    <r>
      <rPr>
        <sz val="11"/>
        <color theme="1"/>
        <rFont val="Calibri"/>
        <family val="2"/>
        <charset val="238"/>
      </rPr>
      <t>—</t>
    </r>
    <r>
      <rPr>
        <sz val="11"/>
        <color theme="1"/>
        <rFont val="Calibri"/>
        <family val="2"/>
        <charset val="238"/>
        <scheme val="minor"/>
      </rPr>
      <t>31.12.2038</t>
    </r>
    <r>
      <rPr>
        <sz val="11"/>
        <color theme="1"/>
        <rFont val="Calibri"/>
        <family val="2"/>
        <charset val="238"/>
        <scheme val="minor"/>
      </rPr>
      <t/>
    </r>
  </si>
  <si>
    <r>
      <t>1.1.2039</t>
    </r>
    <r>
      <rPr>
        <sz val="11"/>
        <color theme="1"/>
        <rFont val="Calibri"/>
        <family val="2"/>
        <charset val="238"/>
      </rPr>
      <t>—</t>
    </r>
    <r>
      <rPr>
        <sz val="11"/>
        <color theme="1"/>
        <rFont val="Calibri"/>
        <family val="2"/>
        <charset val="238"/>
        <scheme val="minor"/>
      </rPr>
      <t>31.12.2039</t>
    </r>
    <r>
      <rPr>
        <sz val="11"/>
        <color theme="1"/>
        <rFont val="Calibri"/>
        <family val="2"/>
        <charset val="238"/>
        <scheme val="minor"/>
      </rPr>
      <t/>
    </r>
  </si>
  <si>
    <t>Podzemní stavby se samostatným účelovým určením a drobné stavby se označí jménem ulice, názvem obce a poštovním směrovacím číslem. Nemovitosti v zahraničí se označí za pomoci dostupných identifikátorů (např.: obec, ulice, č. p.).</t>
  </si>
  <si>
    <t>List  č. 04 - Provozování rozhlasového nebo televizního vysílání nebo vydávání periodického tisku</t>
  </si>
  <si>
    <t>1.1.2018—31.12.2018</t>
  </si>
  <si>
    <t>E-mail</t>
  </si>
  <si>
    <t>Výstupní oznámení</t>
  </si>
  <si>
    <t xml:space="preserve">Druh oznámení a období, za které se oznámení podává
</t>
  </si>
  <si>
    <t>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výstupního oznámení. V číselně označených kolonkách se uvádí jedna z uvedených hodnot, jiný text není přípustný. Výjimku tvoří část Věci nemovité, u nichž jsou povinné položky závislé na zvoleném druhu nemovité věci. Seznam hodnot naleznete níže.  </t>
  </si>
  <si>
    <t>Podnikání nebo provozování jiné samostatné výdělečné činnosti 5)</t>
  </si>
  <si>
    <t>Poznámka  9)</t>
  </si>
  <si>
    <t>Společník nebo člen podnikající právnické osoby 10)</t>
  </si>
  <si>
    <t>Poznámka 14)</t>
  </si>
  <si>
    <t>Poznámka 20)</t>
  </si>
  <si>
    <t>Název média 24)</t>
  </si>
  <si>
    <t>Poznámka 28)</t>
  </si>
  <si>
    <t>Poznámka 34)</t>
  </si>
  <si>
    <t>Věci nemovité 36)</t>
  </si>
  <si>
    <t>Uveďte nemovité věci zapsané v katastru nemovitostí i nemovité věci nezapsané v katastru nemovitostí (např. nemovitost v zahraničí, drobnou stavbu), které jste nově nabyl/a za období uvedené na první straně tohoto oznámení. Nemovitosti zapsané v katastru nemovitostí označte podle údajů zapsaných na listu vlastnictví z katastru nemovitostí. Nemovité věci neevidované v katastru nemovitostí označte druhem nemovité věci. Jedná-li se o nemovitou věc v zahraničí, tak ta se označí pomocí dostupných identifikátorů (např. obec, ulice, č. p.). Podzemní stavby se samostatným účelovým určením a drobné stavby se označí jménem ulice, názvem obce a poštovním směrovacím číslem.  37)</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</si>
  <si>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</si>
  <si>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</si>
  <si>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</si>
  <si>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</si>
  <si>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</si>
  <si>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</si>
  <si>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</si>
  <si>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</si>
  <si>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</si>
  <si>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</si>
  <si>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</si>
  <si>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</si>
  <si>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</si>
  <si>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</si>
  <si>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</si>
  <si>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r>
      <rPr>
        <b/>
        <sz val="9"/>
        <color theme="1"/>
        <rFont val="Calibri"/>
        <family val="2"/>
        <charset val="238"/>
        <scheme val="minor"/>
      </rPr>
      <t>2)* – Zvolte dle nabízených možností funkci:</t>
    </r>
    <r>
      <rPr>
        <sz val="9"/>
        <color theme="1"/>
        <rFont val="Calibri"/>
        <family val="2"/>
        <charset val="238"/>
        <scheme val="minor"/>
      </rPr>
      <t xml:space="preserve"> předsedkyně/předseda, místopředsedkyně/místopředseda, předsedkyně senátu/předseda senátu, předsedkyně kolegia/ předseda kolegia, soudkyně/ soudce.
</t>
    </r>
    <r>
      <rPr>
        <b/>
        <sz val="9"/>
        <color theme="1"/>
        <rFont val="Calibri"/>
        <family val="2"/>
        <charset val="238"/>
        <scheme val="minor"/>
      </rPr>
      <t>7)* – Zvolte dle nabízených možností:</t>
    </r>
    <r>
      <rPr>
        <sz val="9"/>
        <color theme="1"/>
        <rFont val="Calibri"/>
        <family val="2"/>
        <charset val="238"/>
        <scheme val="minor"/>
      </rPr>
      <t xml:space="preserve"> prostřednictvím odpovědného zástupce, samostatně. 
</t>
    </r>
    <r>
      <rPr>
        <b/>
        <sz val="9"/>
        <color theme="1"/>
        <rFont val="Calibri"/>
        <family val="2"/>
        <charset val="238"/>
        <scheme val="minor"/>
      </rPr>
      <t>18)* – Uveďte příslušný orgán z nabídky:</t>
    </r>
    <r>
      <rPr>
        <sz val="9"/>
        <color theme="1"/>
        <rFont val="Calibri"/>
        <family val="2"/>
        <charset val="238"/>
        <scheme val="minor"/>
      </rPr>
      <t xml:space="preserve"> dozorčí orgán, kontrolní orgán, řídící orgán, statutární orgán, jiné; jde-li o jiný, než uvedený orgán, vyberte možnost "jiné" a konkretizujte jej v poznámce.
</t>
    </r>
    <r>
      <rPr>
        <b/>
        <sz val="9"/>
        <color theme="1"/>
        <rFont val="Calibri"/>
        <family val="2"/>
        <charset val="238"/>
        <scheme val="minor"/>
      </rPr>
      <t>22)* – Zvolte předmět z nabízených možností:</t>
    </r>
    <r>
      <rPr>
        <sz val="9"/>
        <color theme="1"/>
        <rFont val="Calibri"/>
        <family val="2"/>
        <charset val="238"/>
        <scheme val="minor"/>
      </rPr>
      <t xml:space="preserve"> provozování rozhlasového vysílání, provozování televizního vysílání, vydávání periodického tisku.
</t>
    </r>
    <r>
      <rPr>
        <b/>
        <sz val="9"/>
        <color theme="1"/>
        <rFont val="Calibri"/>
        <family val="2"/>
        <charset val="238"/>
        <scheme val="minor"/>
      </rPr>
      <t>23)* – Vyberte z nabízených možností způsob:</t>
    </r>
    <r>
      <rPr>
        <sz val="9"/>
        <color theme="1"/>
        <rFont val="Calibri"/>
        <family val="2"/>
        <charset val="238"/>
        <scheme val="minor"/>
      </rPr>
      <t xml:space="preserve"> jako společník, člen nebo ovládající osoba právnické osoby, která je provozovatelem rozhlasového nebo televizního vysílání nebo vydavatelem periodického tisku; samostatně.
</t>
    </r>
    <r>
      <rPr>
        <b/>
        <sz val="9"/>
        <color theme="1"/>
        <rFont val="Calibri"/>
        <family val="2"/>
        <charset val="238"/>
        <scheme val="minor"/>
      </rPr>
      <t>30)* – Uveďte druh vykonávané činnosti z nabídky:</t>
    </r>
    <r>
      <rPr>
        <sz val="9"/>
        <color theme="1"/>
        <rFont val="Calibri"/>
        <family val="2"/>
        <charset val="238"/>
        <scheme val="minor"/>
      </rPr>
      <t xml:space="preserve"> pracovněprávní vztah, služební poměr, obdobný vztah. Obdobným vztahem se rozumí např. dohoda o pracovní činnosti nebo dohoda o provedení práce.
</t>
    </r>
    <r>
      <rPr>
        <b/>
        <sz val="9"/>
        <color theme="1"/>
        <rFont val="Calibri"/>
        <family val="2"/>
        <charset val="238"/>
        <scheme val="minor"/>
      </rPr>
      <t>38)* – Vyberte z nabízených možností druh nemovité věci, který jste nabyl/a:</t>
    </r>
    <r>
      <rPr>
        <sz val="9"/>
        <color theme="1"/>
        <rFont val="Calibri"/>
        <family val="2"/>
        <charset val="238"/>
        <scheme val="minor"/>
      </rPr>
      <t xml:space="preserve"> pozemek, stavba, jednotka, právo stavby, jiné.
</t>
    </r>
    <r>
      <rPr>
        <b/>
        <sz val="9"/>
        <color theme="1"/>
        <rFont val="Calibri"/>
        <family val="2"/>
        <charset val="238"/>
        <scheme val="minor"/>
      </rPr>
      <t>39)* – V závislosti na zvoleném druhu nemovité věci zvolte specifikaci druhu:</t>
    </r>
    <r>
      <rPr>
        <sz val="9"/>
        <color theme="1"/>
        <rFont val="Calibri"/>
        <family val="2"/>
        <charset val="238"/>
        <scheme val="minor"/>
      </rPr>
      <t xml:space="preserve">
</t>
    </r>
    <r>
      <rPr>
        <b/>
        <sz val="9"/>
        <color theme="1"/>
        <rFont val="Calibri"/>
        <family val="2"/>
        <charset val="238"/>
        <scheme val="minor"/>
      </rPr>
      <t>- pozemek:</t>
    </r>
    <r>
      <rPr>
        <sz val="9"/>
        <color theme="1"/>
        <rFont val="Calibri"/>
        <family val="2"/>
        <charset val="238"/>
        <scheme val="minor"/>
      </rPr>
      <t xml:space="preserve"> chmelnice, lesní pozemek, orná půda, ostatní plocha, ovocný sad, trvalý travní porost, vinice, vodní plocha, zahrada, zastavěná plocha a nádvoří;
</t>
    </r>
    <r>
      <rPr>
        <b/>
        <sz val="9"/>
        <color theme="1"/>
        <rFont val="Calibri"/>
        <family val="2"/>
        <charset val="238"/>
        <scheme val="minor"/>
      </rPr>
      <t>- stavba:</t>
    </r>
    <r>
      <rPr>
        <sz val="9"/>
        <color theme="1"/>
        <rFont val="Calibri"/>
        <family val="2"/>
        <charset val="238"/>
        <scheme val="minor"/>
      </rPr>
      <t xml:space="preserve"> budova bez čísla popisného nebo evidenčního, budova s číslem evidenčním, budova s číslem popisným, budova s</t>
    </r>
    <r>
      <rPr>
        <sz val="9"/>
        <color theme="1"/>
        <rFont val="Calibri"/>
        <family val="2"/>
        <charset val="238"/>
      </rPr>
      <t> </t>
    </r>
    <r>
      <rPr>
        <sz val="9"/>
        <color theme="1"/>
        <rFont val="Calibri"/>
        <family val="2"/>
        <charset val="238"/>
        <scheme val="minor"/>
      </rPr>
      <t xml:space="preserve">rozestavěnými jednotkami, rozestavěná budova, vodní díllo;
</t>
    </r>
    <r>
      <rPr>
        <b/>
        <sz val="9"/>
        <color theme="1"/>
        <rFont val="Calibri"/>
        <family val="2"/>
        <charset val="238"/>
        <scheme val="minor"/>
      </rPr>
      <t>- jednotka:</t>
    </r>
    <r>
      <rPr>
        <sz val="9"/>
        <color theme="1"/>
        <rFont val="Calibri"/>
        <family val="2"/>
        <charset val="238"/>
        <scheme val="minor"/>
      </rPr>
      <t xml:space="preserve"> ateliér, byt, dílna nebo provozovna, garáž, jiný nebytový prostor, rozestavěná jednotka, skupina bytů, skupina bytů a</t>
    </r>
    <r>
      <rPr>
        <sz val="9"/>
        <color theme="1"/>
        <rFont val="Calibri"/>
        <family val="2"/>
        <charset val="238"/>
      </rPr>
      <t> </t>
    </r>
    <r>
      <rPr>
        <sz val="9"/>
        <color theme="1"/>
        <rFont val="Calibri"/>
        <family val="2"/>
        <charset val="238"/>
        <scheme val="minor"/>
      </rPr>
      <t xml:space="preserve"> nebytových prostorů, skupina nebytových prostorů;
</t>
    </r>
    <r>
      <rPr>
        <b/>
        <sz val="9"/>
        <color theme="1"/>
        <rFont val="Calibri"/>
        <family val="2"/>
        <charset val="238"/>
        <scheme val="minor"/>
      </rPr>
      <t>- právo stavby:</t>
    </r>
    <r>
      <rPr>
        <sz val="9"/>
        <color theme="1"/>
        <rFont val="Calibri"/>
        <family val="2"/>
        <charset val="238"/>
        <scheme val="minor"/>
      </rPr>
      <t xml:space="preserve"> specifikace druhu se nevyplňuje;
</t>
    </r>
    <r>
      <rPr>
        <b/>
        <sz val="9"/>
        <color theme="1"/>
        <rFont val="Calibri"/>
        <family val="2"/>
        <charset val="238"/>
        <scheme val="minor"/>
      </rPr>
      <t>- jiné:</t>
    </r>
    <r>
      <rPr>
        <sz val="9"/>
        <color theme="1"/>
        <rFont val="Calibri"/>
        <family val="2"/>
        <charset val="238"/>
        <scheme val="minor"/>
      </rPr>
      <t xml:space="preserve"> specifikace druhu se nevyplňuje.
</t>
    </r>
    <r>
      <rPr>
        <u/>
        <sz val="9"/>
        <color theme="1"/>
        <rFont val="Calibri"/>
        <family val="2"/>
        <charset val="238"/>
        <scheme val="minor"/>
      </rPr>
      <t xml:space="preserve">
</t>
    </r>
    <r>
      <rPr>
        <b/>
        <u/>
        <sz val="9"/>
        <color theme="1"/>
        <rFont val="Calibri"/>
        <family val="2"/>
        <charset val="238"/>
        <scheme val="minor"/>
      </rPr>
      <t>Výčet povinných položek v závislosti na volbě druhu nemovité věci:</t>
    </r>
    <r>
      <rPr>
        <sz val="9"/>
        <color theme="1"/>
        <rFont val="Calibri"/>
        <family val="2"/>
        <charset val="238"/>
        <scheme val="minor"/>
      </rPr>
      <t xml:space="preserve">
- Při výběru: „</t>
    </r>
    <r>
      <rPr>
        <b/>
        <sz val="9"/>
        <color theme="1"/>
        <rFont val="Calibri"/>
        <family val="2"/>
        <charset val="238"/>
        <scheme val="minor"/>
      </rPr>
      <t>Pozemek</t>
    </r>
    <r>
      <rPr>
        <sz val="9"/>
        <color theme="1"/>
        <rFont val="Calibri"/>
        <family val="2"/>
        <charset val="238"/>
        <scheme val="minor"/>
      </rPr>
      <t>“, jsou povinné položky: Druh nemovité věci, Specifikace druhu, Způsob nabytí, Pořizovací cena,  Obec – katastrální území, Číslo LV, Parcelní číslo. 
- Při výběru: „</t>
    </r>
    <r>
      <rPr>
        <b/>
        <sz val="9"/>
        <color theme="1"/>
        <rFont val="Calibri"/>
        <family val="2"/>
        <charset val="238"/>
        <scheme val="minor"/>
      </rPr>
      <t>Stavba</t>
    </r>
    <r>
      <rPr>
        <sz val="9"/>
        <color theme="1"/>
        <rFont val="Calibri"/>
        <family val="2"/>
        <charset val="238"/>
        <scheme val="minor"/>
      </rPr>
      <t>“, je povinnost vyplnit: Druh nemovité věci, Specifikace druhu, Způsob nabytí, Pořizovací cena,  Obec – katastrální území, Číslo LV, Parcelní číslo, Číslo popisné/evidenční (je-li přiděleno). 
- Při výběru: „</t>
    </r>
    <r>
      <rPr>
        <b/>
        <sz val="9"/>
        <color theme="1"/>
        <rFont val="Calibri"/>
        <family val="2"/>
        <charset val="238"/>
        <scheme val="minor"/>
      </rPr>
      <t>Jednotka</t>
    </r>
    <r>
      <rPr>
        <sz val="9"/>
        <color theme="1"/>
        <rFont val="Calibri"/>
        <family val="2"/>
        <charset val="238"/>
        <scheme val="minor"/>
      </rPr>
      <t>“, je povinnost vyplnit: Druh nemovité věci, Specifikace druhu, Způsob nabytí, Pořizovací cena,  Obec – katastrální území, Číslo LV, Parcelní číslo.
- Při výběru: „</t>
    </r>
    <r>
      <rPr>
        <b/>
        <sz val="9"/>
        <color theme="1"/>
        <rFont val="Calibri"/>
        <family val="2"/>
        <charset val="238"/>
        <scheme val="minor"/>
      </rPr>
      <t>Právo stavby</t>
    </r>
    <r>
      <rPr>
        <sz val="9"/>
        <color theme="1"/>
        <rFont val="Calibri"/>
        <family val="2"/>
        <charset val="238"/>
        <scheme val="minor"/>
      </rPr>
      <t>“, je povinnost vyplnit: Druh nemovité věci, Způsob nabytí, Pořizovací cena, Obec – katastrální území, Číslo LV, Parcelní číslo.
- Při výběru: „</t>
    </r>
    <r>
      <rPr>
        <b/>
        <sz val="9"/>
        <color theme="1"/>
        <rFont val="Calibri"/>
        <family val="2"/>
        <charset val="238"/>
        <scheme val="minor"/>
      </rPr>
      <t>Jiné</t>
    </r>
    <r>
      <rPr>
        <sz val="9"/>
        <color theme="1"/>
        <rFont val="Calibri"/>
        <family val="2"/>
        <charset val="238"/>
        <scheme val="minor"/>
      </rPr>
      <t>“, je povinnost vyplnit: Druh nemovité věci, Způsob nabytí, Pořizovací cena, Parcelní číslo.
Jedná-li se o: 
- nemovitou věc v zahraničí, ta se dále označí pomocí dostupných identifikátorů (např.: obec, ulice, č. p.),
- podzemní stavbu se samostatným účelovým určením a drobnou stavbu, ta se označí jménem ulice, názvem obce a</t>
    </r>
    <r>
      <rPr>
        <sz val="9"/>
        <color theme="1"/>
        <rFont val="Calibri"/>
        <family val="2"/>
        <charset val="238"/>
      </rPr>
      <t> </t>
    </r>
    <r>
      <rPr>
        <sz val="9"/>
        <color theme="1"/>
        <rFont val="Calibri"/>
        <family val="2"/>
        <charset val="238"/>
        <scheme val="minor"/>
      </rPr>
      <t xml:space="preserve"> poštovním směrovacím číslem.
</t>
    </r>
    <r>
      <rPr>
        <b/>
        <sz val="9"/>
        <color theme="1"/>
        <rFont val="Calibri"/>
        <family val="2"/>
        <charset val="238"/>
        <scheme val="minor"/>
      </rPr>
      <t>40)* – Vyberte položku v závislosti na tom, jakým způsobem jste nemovitou věc nabyl/a:</t>
    </r>
    <r>
      <rPr>
        <sz val="9"/>
        <color theme="1"/>
        <rFont val="Calibri"/>
        <family val="2"/>
        <charset val="238"/>
        <scheme val="minor"/>
      </rPr>
      <t xml:space="preserve"> darovací smlouva, dědění, kupní smlouva, odkaz, směnná smlouva, smlouva o dílo, výstavba, jiné.
</t>
    </r>
    <r>
      <rPr>
        <b/>
        <sz val="9"/>
        <color theme="1"/>
        <rFont val="Calibri"/>
        <family val="2"/>
        <charset val="238"/>
        <scheme val="minor"/>
      </rPr>
      <t>44)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47)* – Vyberte z nabízených možností:</t>
    </r>
    <r>
      <rPr>
        <sz val="9"/>
        <color theme="1"/>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1"/>
        <rFont val="Calibri"/>
        <family val="2"/>
        <charset val="238"/>
        <scheme val="minor"/>
      </rPr>
      <t xml:space="preserve">49) – Vyberte z možností druh vlastnictví: </t>
    </r>
    <r>
      <rPr>
        <sz val="9"/>
        <color theme="1"/>
        <rFont val="Calibri"/>
        <family val="2"/>
        <charset val="238"/>
        <scheme val="minor"/>
      </rPr>
      <t xml:space="preserve">výlučné, spoluvlastnictví, společné jmění manželů.
</t>
    </r>
    <r>
      <rPr>
        <b/>
        <sz val="9"/>
        <color theme="1"/>
        <rFont val="Calibri"/>
        <family val="2"/>
        <charset val="238"/>
        <scheme val="minor"/>
      </rPr>
      <t>55)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 xml:space="preserve">61)* – Vyberte z nabídky způsob nabytí v závislosti na tom, jakým způsobem jste movitou věc nabyl/a: </t>
    </r>
    <r>
      <rPr>
        <sz val="9"/>
        <color theme="1"/>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1"/>
        <rFont val="Calibri"/>
        <family val="2"/>
        <charset val="238"/>
        <scheme val="minor"/>
      </rPr>
      <t>62)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65)* – Vyberte z nabízených možností, o jaký druh příjmu se jedná:</t>
    </r>
    <r>
      <rPr>
        <sz val="9"/>
        <color theme="1"/>
        <rFont val="Calibri"/>
        <family val="2"/>
        <charset val="238"/>
        <scheme val="minor"/>
      </rPr>
      <t xml:space="preserve"> dar, dohoda o pracovní činnosti, dohoda o provedení práce, pracovní poměr, příjem z podnikatelské nebo jiné samostatné výdělečné činnosti, příjem z účasti nebo činnosti v podnikající právnické osobě, služební poměr, jiná majetková výhoda, jiný peněžitý příjem. </t>
    </r>
    <r>
      <rPr>
        <sz val="10"/>
        <color theme="1"/>
        <rFont val="Calibri"/>
        <family val="2"/>
        <charset val="238"/>
        <scheme val="minor"/>
      </rPr>
      <t xml:space="preserve">
</t>
    </r>
  </si>
  <si>
    <t>Nesplacené závazky, zejména půjčky a úvěry, pokud jejich souhrnná výše ke dni ukončení výkonu funkce přesáhla částku 100 000 Kč 72)</t>
  </si>
  <si>
    <t>Jakékoliv peněžité příjmy nebo jiné majetkové výhody a dary, pokud jejich 
souhrnná výše přesáhla ke dni ukončení výkonu funkce částku 100 000 Kč 64)</t>
  </si>
  <si>
    <t>Jakékoliv peněžité příjmy nebo jiné majetkové výhody a dary, pokud jejich souhrnná výše přesáhla ke dni ukončení výkonu funkce částku 100 000 Kč 64)</t>
  </si>
  <si>
    <t>Při vyplňování se prosím řiďte Pokyny k vyplnění výstupního oznámení a Metodikou k podávání oznámení veřejnými funkcionáři podle zákona 
o střetu zájmů.</t>
  </si>
  <si>
    <t>Uvádějte pouze činnosti, majetek a příjmy, které jste vykonávali resp. nabyli pouze za kalendářní rok, kdy jste ukončili svoji funkci a výši existujících a dosud nesplacených závazků k datu ukončení výkonu funkce.</t>
  </si>
  <si>
    <t>Vyplněné oznámení vlastnoručně podepište a podejte i v případě, že nenastaly žádné skutečnosti, které by podléhaly oznamovací povinnosti.</t>
  </si>
  <si>
    <t>Nesplacené závazky, zejména půjčky a úvěry, pokud jejich souhrnná výše ke dni 
ukončení výkonu funkce přesáhla částku 100 000,- Kč 72)</t>
  </si>
  <si>
    <t>Další činnost v pracovněprávním nebo obdobném vztahu nebo ve služebním poměru, 
nejde-li o vztah nebo poměr, v němž působí jako veřejný funkcionář 29)</t>
  </si>
  <si>
    <t xml:space="preserve">Období 4)*         </t>
  </si>
  <si>
    <t>Jiné věci movité určené podle druhu, nabyté v průběhu kalendářního roku, jejichž 
hodnota ve svém souhrnu, do něhož se nezapočítávají věci, jejichž  hodnota je nižší 
než 50 000 Kč, přesáhla částku 500 000 Kč  58)</t>
  </si>
  <si>
    <t>Člen statutárního orgánu, člen řídícího, dozorčího nebo kontrolního orgánu podnikající 
právnické osoby 15)</t>
  </si>
  <si>
    <t>Označení � odkazuje na Základní poučení na straně číslo 6 nebo 7.</t>
  </si>
  <si>
    <t>OZNÁMENÍ O ČINNOSTECH, MAJETKU, PŘÍJMECH A ZÁVAZCÍCH</t>
  </si>
  <si>
    <t>OZ 2 - NS/12/2022</t>
  </si>
  <si>
    <t>OZ 2 - NS/12/2022                       List č. 03 - Člen statutárního orgánu, člen řídícího, dozorčího nebo kontrolního orgánu podnikající právnické osoby</t>
  </si>
  <si>
    <t>OZ 2 - NS/12/2022                              List č. 08 - Podíl v obchodní korporaci nepředstavovaný cenným papírem nebo zaknihovaným cenným papírem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</si>
</sst>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0\ &quot;Kč&quot;"/>
  </numFmts>
  <fonts count="49"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i/>
      <sz val="9"/>
      <color rgb="FF000000"/>
      <name val="Calibri"/>
      <family val="2"/>
      <charset val="238"/>
      <scheme val="minor"/>
    </font>
    <font>
      <sz val="10"/>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7"/>
      <color theme="1"/>
      <name val="Calibri"/>
      <family val="2"/>
      <charset val="238"/>
      <scheme val="minor"/>
    </font>
    <font>
      <u/>
      <sz val="9"/>
      <color theme="1"/>
      <name val="Calibri"/>
      <family val="2"/>
      <charset val="238"/>
      <scheme val="minor"/>
    </font>
    <font>
      <b/>
      <u/>
      <sz val="9"/>
      <color theme="1"/>
      <name val="Calibri"/>
      <family val="2"/>
      <charset val="238"/>
      <scheme val="minor"/>
    </font>
    <font>
      <sz val="9"/>
      <color theme="0"/>
      <name val="Calibri"/>
      <family val="2"/>
      <charset val="238"/>
      <scheme val="minor"/>
    </font>
    <font>
      <b/>
      <sz val="8"/>
      <color indexed="81"/>
      <name val="Tahoma"/>
      <family val="2"/>
      <charset val="238"/>
    </font>
    <font>
      <sz val="11"/>
      <color theme="1"/>
      <name val="Calibri"/>
      <family val="2"/>
      <charset val="238"/>
    </font>
    <font>
      <b/>
      <sz val="11"/>
      <name val="Calibri"/>
      <family val="2"/>
      <charset val="238"/>
      <scheme val="minor"/>
    </font>
    <font>
      <sz val="11"/>
      <color rgb="FF000000"/>
      <name val="Calibri"/>
      <family val="2"/>
      <charset val="238"/>
    </font>
    <font>
      <sz val="8"/>
      <color rgb="FF000000"/>
      <name val="Tahoma"/>
      <family val="2"/>
      <charset val="238"/>
    </font>
    <font>
      <sz val="8"/>
      <name val="Calibri"/>
      <family val="2"/>
      <charset val="238"/>
      <scheme val="minor"/>
    </font>
    <font>
      <b/>
      <sz val="10"/>
      <name val="Calibri"/>
      <family val="2"/>
      <charset val="238"/>
      <scheme val="minor"/>
    </font>
    <font>
      <strike/>
      <sz val="11"/>
      <color rgb="FF000000"/>
      <name val="Calibri"/>
      <family val="2"/>
      <charset val="238"/>
    </font>
    <font>
      <sz val="8"/>
      <color rgb="FF000000"/>
      <name val="Segoe UI"/>
      <family val="2"/>
      <charset val="238"/>
    </font>
  </fonts>
  <fills count="14">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6" tint="-0.249977111117893"/>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style="hair">
        <color auto="1"/>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right/>
      <top style="thick">
        <color auto="1"/>
      </top>
      <bottom/>
      <diagonal/>
    </border>
    <border>
      <left style="hair">
        <color auto="1"/>
      </left>
      <right/>
      <top style="hair">
        <color auto="1"/>
      </top>
      <bottom style="medium">
        <color auto="1"/>
      </bottom>
      <diagonal/>
    </border>
    <border>
      <left style="thin">
        <color indexed="64"/>
      </left>
      <right style="thin">
        <color indexed="64"/>
      </right>
      <top style="thick">
        <color auto="1"/>
      </top>
      <bottom style="thin">
        <color indexed="64"/>
      </bottom>
      <diagonal/>
    </border>
    <border>
      <left style="thin">
        <color indexed="64"/>
      </left>
      <right/>
      <top style="thick">
        <color auto="1"/>
      </top>
      <bottom/>
      <diagonal/>
    </border>
    <border>
      <left/>
      <right style="thin">
        <color indexed="64"/>
      </right>
      <top style="thick">
        <color indexed="64"/>
      </top>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style="thin">
        <color theme="0"/>
      </left>
      <right/>
      <top/>
      <bottom style="thin">
        <color theme="0"/>
      </bottom>
      <diagonal/>
    </border>
    <border>
      <left style="thin">
        <color theme="0"/>
      </left>
      <right/>
      <top/>
      <bottom/>
      <diagonal/>
    </border>
    <border>
      <left/>
      <right/>
      <top/>
      <bottom style="thick">
        <color theme="0"/>
      </bottom>
      <diagonal/>
    </border>
    <border>
      <left/>
      <right/>
      <top/>
      <bottom style="thin">
        <color theme="0"/>
      </bottom>
      <diagonal/>
    </border>
    <border>
      <left/>
      <right/>
      <top style="thin">
        <color theme="0"/>
      </top>
      <bottom style="thin">
        <color theme="0"/>
      </bottom>
      <diagonal/>
    </border>
    <border>
      <left/>
      <right/>
      <top/>
      <bottom style="dotted">
        <color auto="1"/>
      </bottom>
      <diagonal/>
    </border>
    <border>
      <left/>
      <right/>
      <top/>
      <bottom style="hair">
        <color auto="1"/>
      </bottom>
      <diagonal/>
    </border>
    <border>
      <left style="double">
        <color rgb="FF3F3F3F"/>
      </left>
      <right/>
      <top/>
      <bottom style="double">
        <color rgb="FF3F3F3F"/>
      </bottom>
      <diagonal/>
    </border>
    <border>
      <left style="hair">
        <color auto="1"/>
      </left>
      <right/>
      <top style="dotted">
        <color indexed="64"/>
      </top>
      <bottom style="hair">
        <color auto="1"/>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auto="1"/>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medium">
        <color auto="1"/>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513">
    <xf numFmtId="0" fontId="0" fillId="0" borderId="0" xfId="0"/>
    <xf numFmtId="0" fontId="3" fillId="0" borderId="0" xfId="0" applyFont="1" applyProtection="1"/>
    <xf numFmtId="0" fontId="5" fillId="0" borderId="0" xfId="0" applyFont="1" applyFill="1" applyBorder="1" applyAlignment="1" applyProtection="1">
      <alignment horizontal="center"/>
    </xf>
    <xf numFmtId="0" fontId="3" fillId="0" borderId="0" xfId="0" applyFont="1" applyFill="1" applyProtection="1"/>
    <xf numFmtId="0" fontId="4" fillId="0" borderId="0" xfId="0" applyFont="1" applyBorder="1" applyAlignment="1">
      <alignment horizontal="left"/>
    </xf>
    <xf numFmtId="0" fontId="4" fillId="0" borderId="0" xfId="0" applyFont="1" applyProtection="1"/>
    <xf numFmtId="0" fontId="5" fillId="0" borderId="0" xfId="0" applyFont="1" applyFill="1" applyAlignment="1" applyProtection="1">
      <alignment horizontal="center"/>
    </xf>
    <xf numFmtId="0" fontId="5" fillId="0" borderId="0" xfId="0" applyFont="1" applyFill="1" applyBorder="1" applyAlignment="1" applyProtection="1">
      <alignment horizontal="left" vertical="top"/>
    </xf>
    <xf numFmtId="0" fontId="9" fillId="0" borderId="0" xfId="0" applyFont="1" applyProtection="1"/>
    <xf numFmtId="0" fontId="9" fillId="0" borderId="0" xfId="0" applyFont="1" applyBorder="1" applyAlignment="1" applyProtection="1">
      <alignment horizontal="left"/>
    </xf>
    <xf numFmtId="0" fontId="9" fillId="0" borderId="0" xfId="0" applyFont="1" applyBorder="1" applyAlignment="1" applyProtection="1">
      <alignment vertical="center" wrapText="1"/>
    </xf>
    <xf numFmtId="0" fontId="9" fillId="0" borderId="12"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Border="1" applyAlignment="1" applyProtection="1">
      <alignment horizontal="left" vertical="center" wrapText="1"/>
    </xf>
    <xf numFmtId="0" fontId="3" fillId="0" borderId="0" xfId="0" applyFont="1" applyBorder="1" applyProtection="1"/>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3" fillId="0" borderId="0" xfId="0" applyFont="1" applyFill="1" applyBorder="1" applyProtection="1"/>
    <xf numFmtId="0" fontId="13" fillId="0" borderId="0" xfId="0" applyFont="1" applyBorder="1" applyAlignment="1" applyProtection="1">
      <alignment wrapText="1"/>
    </xf>
    <xf numFmtId="0" fontId="5" fillId="0" borderId="0" xfId="0" applyFont="1" applyBorder="1" applyAlignment="1" applyProtection="1">
      <alignment vertical="center" wrapText="1"/>
    </xf>
    <xf numFmtId="0" fontId="7" fillId="0" borderId="0" xfId="2" applyFont="1" applyProtection="1"/>
    <xf numFmtId="0" fontId="7" fillId="0" borderId="0" xfId="2" applyFont="1" applyFill="1" applyProtection="1"/>
    <xf numFmtId="0" fontId="8" fillId="0" borderId="0" xfId="0" applyFont="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vertical="top"/>
    </xf>
    <xf numFmtId="0" fontId="18" fillId="0" borderId="0" xfId="0" applyFont="1" applyProtection="1"/>
    <xf numFmtId="0" fontId="13" fillId="0" borderId="0" xfId="0" applyFont="1" applyBorder="1" applyAlignment="1" applyProtection="1"/>
    <xf numFmtId="164" fontId="13" fillId="0" borderId="0" xfId="0" applyNumberFormat="1" applyFont="1" applyAlignment="1" applyProtection="1"/>
    <xf numFmtId="0" fontId="9" fillId="0" borderId="12" xfId="0" applyFont="1" applyBorder="1" applyAlignment="1" applyProtection="1">
      <alignment vertical="center" wrapText="1"/>
    </xf>
    <xf numFmtId="0" fontId="3" fillId="0" borderId="0" xfId="0" applyFont="1" applyFill="1" applyAlignment="1" applyProtection="1">
      <alignment horizontal="left" vertical="top" wrapText="1"/>
    </xf>
    <xf numFmtId="0" fontId="3" fillId="0" borderId="0" xfId="0" applyFont="1" applyFill="1" applyBorder="1" applyAlignment="1" applyProtection="1">
      <alignment horizontal="center" vertical="top"/>
    </xf>
    <xf numFmtId="0" fontId="7" fillId="0" borderId="0" xfId="2" applyFont="1" applyFill="1" applyBorder="1" applyProtection="1"/>
    <xf numFmtId="0" fontId="9" fillId="0" borderId="0" xfId="0" applyFont="1" applyBorder="1" applyAlignment="1" applyProtection="1">
      <alignment vertical="center"/>
    </xf>
    <xf numFmtId="0" fontId="13" fillId="0" borderId="0" xfId="0" applyFont="1" applyAlignment="1" applyProtection="1"/>
    <xf numFmtId="0" fontId="5" fillId="0" borderId="0" xfId="0" applyFont="1" applyFill="1" applyAlignment="1" applyProtection="1">
      <alignment horizontal="center" wrapText="1"/>
    </xf>
    <xf numFmtId="0" fontId="9" fillId="0" borderId="0" xfId="0" applyFont="1" applyBorder="1" applyAlignment="1" applyProtection="1"/>
    <xf numFmtId="0" fontId="3" fillId="0" borderId="0" xfId="0" applyFont="1" applyFill="1" applyAlignment="1" applyProtection="1">
      <alignment horizontal="left" vertical="top"/>
    </xf>
    <xf numFmtId="0" fontId="3" fillId="0" borderId="0" xfId="0" applyFont="1" applyAlignment="1" applyProtection="1"/>
    <xf numFmtId="0" fontId="3" fillId="0" borderId="0" xfId="0" applyFont="1" applyFill="1" applyAlignment="1" applyProtection="1"/>
    <xf numFmtId="0" fontId="18" fillId="0" borderId="0" xfId="0" applyFont="1" applyBorder="1" applyProtection="1"/>
    <xf numFmtId="0" fontId="5" fillId="0" borderId="0" xfId="0" applyFont="1" applyFill="1" applyAlignment="1" applyProtection="1">
      <alignment horizontal="left"/>
    </xf>
    <xf numFmtId="0" fontId="3" fillId="0" borderId="0" xfId="0" applyFont="1" applyFill="1" applyBorder="1" applyAlignment="1" applyProtection="1">
      <alignment horizontal="left"/>
    </xf>
    <xf numFmtId="0" fontId="3" fillId="0" borderId="0" xfId="0" applyFont="1" applyAlignment="1" applyProtection="1">
      <alignment horizontal="left"/>
    </xf>
    <xf numFmtId="0" fontId="3" fillId="0" borderId="0" xfId="0" applyFont="1" applyFill="1" applyAlignment="1" applyProtection="1">
      <alignment horizontal="center"/>
    </xf>
    <xf numFmtId="0" fontId="13" fillId="0" borderId="0" xfId="0" applyFont="1" applyAlignment="1" applyProtection="1">
      <alignment wrapText="1"/>
    </xf>
    <xf numFmtId="0" fontId="3" fillId="0" borderId="0" xfId="0" applyFont="1" applyFill="1" applyBorder="1" applyAlignment="1" applyProtection="1">
      <alignment horizontal="center"/>
    </xf>
    <xf numFmtId="0" fontId="3" fillId="0" borderId="0" xfId="0" applyFont="1" applyBorder="1" applyAlignment="1" applyProtection="1">
      <alignment wrapText="1"/>
    </xf>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9" fillId="0" borderId="0" xfId="0" applyFont="1" applyFill="1" applyAlignment="1" applyProtection="1">
      <alignment wrapText="1"/>
    </xf>
    <xf numFmtId="0" fontId="3" fillId="0" borderId="0" xfId="0" applyFont="1" applyFill="1" applyBorder="1" applyAlignment="1" applyProtection="1">
      <alignment vertical="top"/>
    </xf>
    <xf numFmtId="0" fontId="13" fillId="0" borderId="0" xfId="0" applyFont="1" applyAlignment="1" applyProtection="1">
      <alignment vertical="top" wrapText="1"/>
    </xf>
    <xf numFmtId="0" fontId="3" fillId="0" borderId="0" xfId="0" applyFont="1" applyFill="1" applyBorder="1" applyAlignment="1" applyProtection="1">
      <alignment horizontal="left" vertical="top" wrapText="1"/>
    </xf>
    <xf numFmtId="0" fontId="13" fillId="0" borderId="0" xfId="0" applyFont="1" applyBorder="1" applyAlignment="1" applyProtection="1">
      <alignment vertical="top"/>
    </xf>
    <xf numFmtId="0" fontId="3" fillId="0" borderId="0" xfId="0" applyFont="1" applyFill="1" applyAlignment="1" applyProtection="1">
      <alignment horizontal="justify" wrapText="1"/>
    </xf>
    <xf numFmtId="0" fontId="5"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xf numFmtId="0" fontId="5" fillId="0" borderId="0" xfId="0" applyFont="1" applyFill="1" applyBorder="1" applyAlignment="1" applyProtection="1">
      <alignment horizontal="center" vertical="center"/>
    </xf>
    <xf numFmtId="0" fontId="9" fillId="0" borderId="5" xfId="0" applyFont="1" applyBorder="1" applyAlignment="1" applyProtection="1">
      <alignment wrapText="1"/>
    </xf>
    <xf numFmtId="0" fontId="3" fillId="0" borderId="0" xfId="0" applyFont="1" applyAlignment="1" applyProtection="1">
      <alignment wrapText="1"/>
    </xf>
    <xf numFmtId="0" fontId="9" fillId="0" borderId="5" xfId="0" applyFont="1" applyFill="1" applyBorder="1" applyAlignment="1" applyProtection="1">
      <alignment wrapText="1"/>
    </xf>
    <xf numFmtId="0" fontId="3" fillId="0" borderId="0" xfId="0" applyFont="1" applyFill="1" applyBorder="1" applyAlignment="1" applyProtection="1">
      <alignment vertical="center"/>
    </xf>
    <xf numFmtId="0" fontId="9" fillId="0" borderId="5" xfId="0" applyFont="1" applyBorder="1" applyAlignment="1" applyProtection="1">
      <alignment horizontal="left" vertical="center"/>
    </xf>
    <xf numFmtId="0" fontId="4" fillId="0" borderId="0" xfId="0" applyFont="1" applyFill="1" applyAlignment="1" applyProtection="1">
      <alignment horizontal="left"/>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xf>
    <xf numFmtId="0" fontId="9" fillId="0" borderId="0" xfId="0" applyFont="1" applyAlignment="1" applyProtection="1"/>
    <xf numFmtId="0" fontId="13" fillId="0" borderId="0" xfId="0" applyFont="1" applyFill="1" applyAlignment="1" applyProtection="1"/>
    <xf numFmtId="0" fontId="4" fillId="0" borderId="0" xfId="0" applyFont="1" applyFill="1" applyProtection="1"/>
    <xf numFmtId="0" fontId="4" fillId="0" borderId="0" xfId="0" applyFont="1" applyFill="1" applyBorder="1" applyAlignment="1" applyProtection="1">
      <alignment horizontal="left"/>
    </xf>
    <xf numFmtId="0" fontId="9" fillId="0" borderId="12" xfId="0" applyFont="1" applyFill="1" applyBorder="1" applyAlignment="1" applyProtection="1">
      <alignment vertical="center"/>
    </xf>
    <xf numFmtId="0" fontId="9" fillId="0" borderId="0" xfId="0" applyFont="1" applyFill="1" applyBorder="1" applyAlignment="1" applyProtection="1">
      <alignment wrapText="1"/>
    </xf>
    <xf numFmtId="0" fontId="9" fillId="0" borderId="5" xfId="0" applyFont="1" applyBorder="1" applyAlignment="1" applyProtection="1">
      <alignment vertical="top" wrapText="1"/>
    </xf>
    <xf numFmtId="0" fontId="9"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Alignment="1" applyProtection="1">
      <alignment horizontal="left" vertical="top"/>
    </xf>
    <xf numFmtId="0" fontId="9" fillId="0" borderId="15" xfId="0" applyFont="1" applyBorder="1" applyAlignment="1" applyProtection="1">
      <alignment horizontal="left" vertical="center" wrapText="1"/>
      <protection locked="0"/>
    </xf>
    <xf numFmtId="0" fontId="12" fillId="0" borderId="0" xfId="0" applyFont="1" applyBorder="1" applyAlignment="1" applyProtection="1">
      <alignment vertical="center" wrapText="1"/>
    </xf>
    <xf numFmtId="0" fontId="9" fillId="0" borderId="15" xfId="0" applyFont="1" applyFill="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2" fontId="16" fillId="0" borderId="13" xfId="0" applyNumberFormat="1" applyFont="1" applyBorder="1" applyAlignment="1" applyProtection="1">
      <alignment horizontal="left" vertical="center" wrapText="1"/>
      <protection locked="0"/>
    </xf>
    <xf numFmtId="2" fontId="16" fillId="0" borderId="15" xfId="0" applyNumberFormat="1"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xf>
    <xf numFmtId="0" fontId="9" fillId="0" borderId="4" xfId="0" applyFont="1" applyBorder="1" applyAlignment="1" applyProtection="1">
      <alignment horizontal="left" wrapText="1"/>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0" borderId="4" xfId="0" applyFont="1" applyBorder="1" applyAlignment="1" applyProtection="1">
      <alignment horizontal="left" vertical="top" wrapText="1"/>
    </xf>
    <xf numFmtId="0" fontId="9" fillId="0" borderId="0" xfId="0" applyFont="1" applyFill="1" applyAlignment="1" applyProtection="1">
      <alignment vertical="top"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vertical="top"/>
    </xf>
    <xf numFmtId="0" fontId="9" fillId="0" borderId="0" xfId="0" applyFont="1" applyAlignment="1" applyProtection="1">
      <alignment horizontal="left" vertical="top"/>
    </xf>
    <xf numFmtId="0" fontId="9" fillId="0" borderId="0" xfId="0" applyFont="1" applyFill="1" applyBorder="1" applyProtection="1"/>
    <xf numFmtId="0" fontId="9" fillId="0" borderId="0" xfId="0" applyFont="1" applyFill="1" applyProtection="1"/>
    <xf numFmtId="0" fontId="9" fillId="0" borderId="0" xfId="0" applyFont="1" applyBorder="1" applyAlignment="1" applyProtection="1">
      <alignment vertical="top"/>
    </xf>
    <xf numFmtId="0" fontId="9" fillId="0" borderId="0" xfId="0" applyFont="1" applyFill="1" applyBorder="1" applyAlignment="1" applyProtection="1">
      <alignment horizontal="center" vertical="top"/>
    </xf>
    <xf numFmtId="0" fontId="9" fillId="0" borderId="0" xfId="0" applyFont="1" applyFill="1" applyAlignment="1" applyProtection="1">
      <alignment horizontal="left" vertical="top"/>
    </xf>
    <xf numFmtId="0" fontId="9" fillId="0"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0" xfId="0" applyFont="1" applyFill="1" applyAlignment="1" applyProtection="1">
      <alignment horizontal="left" vertical="top" wrapText="1"/>
    </xf>
    <xf numFmtId="0" fontId="10" fillId="0" borderId="0" xfId="2" applyFont="1" applyProtection="1"/>
    <xf numFmtId="0" fontId="13" fillId="0" borderId="0" xfId="0" applyFont="1" applyBorder="1" applyAlignment="1" applyProtection="1">
      <alignment vertical="center" wrapText="1"/>
    </xf>
    <xf numFmtId="0" fontId="9" fillId="0" borderId="0" xfId="0" applyFont="1" applyFill="1" applyAlignment="1" applyProtection="1">
      <alignment horizontal="left" wrapText="1"/>
    </xf>
    <xf numFmtId="0" fontId="9" fillId="0" borderId="0" xfId="0" applyFont="1" applyFill="1" applyBorder="1" applyAlignment="1" applyProtection="1">
      <alignment horizontal="left" vertical="center" wrapText="1"/>
    </xf>
    <xf numFmtId="0" fontId="4" fillId="0" borderId="0" xfId="0" applyFont="1" applyBorder="1" applyAlignment="1">
      <alignment horizontal="right"/>
    </xf>
    <xf numFmtId="0" fontId="9" fillId="0" borderId="0" xfId="0" applyFont="1" applyBorder="1"/>
    <xf numFmtId="0" fontId="4" fillId="0" borderId="15" xfId="0" applyFont="1" applyBorder="1" applyAlignment="1" applyProtection="1">
      <alignment horizontal="right"/>
      <protection locked="0"/>
    </xf>
    <xf numFmtId="0" fontId="9" fillId="0" borderId="0" xfId="0" applyFont="1" applyFill="1" applyBorder="1" applyAlignment="1" applyProtection="1">
      <alignment vertical="top" wrapText="1"/>
    </xf>
    <xf numFmtId="0" fontId="12" fillId="0" borderId="0" xfId="0" applyFont="1" applyBorder="1" applyAlignment="1" applyProtection="1">
      <alignment horizontal="center" vertical="center" wrapText="1"/>
    </xf>
    <xf numFmtId="0" fontId="20" fillId="0" borderId="0" xfId="0" applyFont="1" applyBorder="1" applyAlignment="1" applyProtection="1">
      <alignment vertical="top"/>
    </xf>
    <xf numFmtId="0" fontId="16" fillId="0" borderId="0" xfId="0" applyFont="1" applyAlignment="1" applyProtection="1">
      <alignment vertical="top"/>
    </xf>
    <xf numFmtId="0" fontId="9" fillId="2" borderId="1" xfId="0" applyFont="1" applyFill="1" applyBorder="1" applyAlignment="1" applyProtection="1">
      <alignment horizontal="left"/>
    </xf>
    <xf numFmtId="0" fontId="13" fillId="2" borderId="2" xfId="0" applyFont="1" applyFill="1" applyBorder="1" applyAlignment="1" applyProtection="1">
      <alignment horizontal="left"/>
    </xf>
    <xf numFmtId="0" fontId="9" fillId="0" borderId="20"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13" fillId="2" borderId="2" xfId="0" applyFont="1" applyFill="1" applyBorder="1" applyAlignment="1" applyProtection="1">
      <alignment horizontal="left" wrapText="1"/>
    </xf>
    <xf numFmtId="0" fontId="9" fillId="0" borderId="0" xfId="0" applyFont="1" applyAlignment="1" applyProtection="1">
      <alignment horizontal="left" wrapText="1"/>
    </xf>
    <xf numFmtId="0" fontId="9" fillId="0" borderId="16" xfId="0" applyFont="1" applyBorder="1" applyAlignment="1" applyProtection="1">
      <alignment horizontal="left" vertical="center" wrapText="1"/>
      <protection locked="0"/>
    </xf>
    <xf numFmtId="0" fontId="3" fillId="0" borderId="0" xfId="0" applyFont="1" applyFill="1" applyBorder="1" applyAlignment="1" applyProtection="1"/>
    <xf numFmtId="0" fontId="9" fillId="2"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wrapText="1"/>
    </xf>
    <xf numFmtId="0" fontId="4" fillId="0" borderId="15" xfId="0" applyFont="1" applyBorder="1" applyAlignment="1" applyProtection="1">
      <alignment horizontal="right" vertical="center"/>
      <protection locked="0"/>
    </xf>
    <xf numFmtId="0" fontId="9" fillId="0" borderId="21" xfId="0" applyFont="1" applyBorder="1" applyAlignment="1" applyProtection="1">
      <alignment horizontal="left" vertical="center" wrapText="1"/>
      <protection locked="0"/>
    </xf>
    <xf numFmtId="0" fontId="0" fillId="0" borderId="20" xfId="0" applyBorder="1"/>
    <xf numFmtId="0" fontId="0" fillId="0" borderId="0" xfId="0" applyAlignment="1">
      <alignment horizontal="left" vertical="center"/>
    </xf>
    <xf numFmtId="0" fontId="9" fillId="0" borderId="20" xfId="0" applyFont="1" applyFill="1" applyBorder="1" applyAlignment="1" applyProtection="1">
      <alignment wrapText="1"/>
    </xf>
    <xf numFmtId="0" fontId="9" fillId="0" borderId="21" xfId="0" applyFont="1" applyFill="1" applyBorder="1" applyAlignment="1" applyProtection="1">
      <alignment horizontal="left" vertical="center" wrapText="1"/>
      <protection locked="0"/>
    </xf>
    <xf numFmtId="0" fontId="4" fillId="0" borderId="13" xfId="0" applyFont="1" applyBorder="1" applyAlignment="1" applyProtection="1">
      <alignment horizontal="right" vertical="center"/>
      <protection locked="0"/>
    </xf>
    <xf numFmtId="0" fontId="9" fillId="0" borderId="20" xfId="0" applyFont="1" applyFill="1" applyBorder="1" applyAlignment="1" applyProtection="1">
      <alignment vertical="top" wrapText="1"/>
    </xf>
    <xf numFmtId="0" fontId="9" fillId="0" borderId="20" xfId="0" applyFont="1" applyBorder="1" applyAlignment="1" applyProtection="1">
      <alignment wrapText="1"/>
    </xf>
    <xf numFmtId="0" fontId="9" fillId="0" borderId="20" xfId="0" applyFont="1" applyBorder="1" applyAlignment="1" applyProtection="1">
      <alignment vertical="center" wrapText="1"/>
    </xf>
    <xf numFmtId="0" fontId="9" fillId="2" borderId="5" xfId="0" applyFont="1" applyFill="1" applyBorder="1" applyAlignment="1" applyProtection="1">
      <alignment horizontal="left"/>
    </xf>
    <xf numFmtId="0" fontId="9" fillId="2" borderId="5" xfId="0" applyFont="1" applyFill="1" applyBorder="1" applyAlignment="1" applyProtection="1">
      <alignment horizontal="left" vertical="center" wrapText="1"/>
    </xf>
    <xf numFmtId="0" fontId="23" fillId="0" borderId="0" xfId="0" applyFont="1" applyFill="1" applyAlignment="1" applyProtection="1">
      <alignment horizontal="left"/>
    </xf>
    <xf numFmtId="0" fontId="3" fillId="0" borderId="0" xfId="0" applyFont="1" applyFill="1" applyBorder="1" applyAlignment="1" applyProtection="1">
      <alignment horizontal="left" vertical="top"/>
      <protection locked="0"/>
    </xf>
    <xf numFmtId="0" fontId="9" fillId="0" borderId="16"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top"/>
    </xf>
    <xf numFmtId="0" fontId="3" fillId="0" borderId="0" xfId="0" applyFont="1" applyFill="1" applyAlignment="1" applyProtection="1">
      <alignment wrapText="1"/>
    </xf>
    <xf numFmtId="0" fontId="3" fillId="0" borderId="15" xfId="0" applyFont="1" applyFill="1" applyBorder="1" applyAlignment="1" applyProtection="1">
      <alignment horizontal="left" vertical="center" wrapText="1"/>
      <protection locked="0"/>
    </xf>
    <xf numFmtId="0" fontId="9" fillId="0" borderId="0" xfId="0" applyFont="1" applyAlignment="1" applyProtection="1">
      <alignment vertical="top"/>
    </xf>
    <xf numFmtId="0" fontId="9" fillId="0" borderId="0" xfId="0" applyFont="1" applyBorder="1" applyAlignment="1" applyProtection="1">
      <alignment horizontal="left" vertical="top"/>
    </xf>
    <xf numFmtId="0" fontId="9" fillId="2" borderId="1" xfId="0" applyFont="1" applyFill="1" applyBorder="1" applyAlignment="1" applyProtection="1">
      <alignment horizontal="left" vertical="top"/>
    </xf>
    <xf numFmtId="0" fontId="16" fillId="0" borderId="0" xfId="0" applyFont="1" applyAlignment="1" applyProtection="1"/>
    <xf numFmtId="0" fontId="9" fillId="0" borderId="20" xfId="0" applyFont="1" applyBorder="1" applyAlignment="1" applyProtection="1">
      <alignment vertical="top"/>
    </xf>
    <xf numFmtId="0" fontId="9" fillId="0" borderId="20" xfId="0" applyFont="1" applyFill="1" applyBorder="1" applyAlignment="1" applyProtection="1">
      <alignment vertical="top"/>
    </xf>
    <xf numFmtId="0" fontId="9" fillId="0" borderId="4" xfId="0" applyFont="1" applyFill="1" applyBorder="1" applyAlignment="1" applyProtection="1">
      <alignment wrapText="1"/>
    </xf>
    <xf numFmtId="0" fontId="9" fillId="0" borderId="20" xfId="0" applyFont="1" applyFill="1" applyBorder="1" applyAlignment="1" applyProtection="1">
      <alignment horizontal="left" vertical="top" wrapText="1"/>
    </xf>
    <xf numFmtId="0" fontId="9" fillId="0" borderId="22" xfId="0" applyFont="1" applyBorder="1" applyAlignment="1" applyProtection="1">
      <alignment vertical="top" wrapText="1"/>
    </xf>
    <xf numFmtId="0" fontId="9" fillId="0" borderId="20" xfId="0" applyFont="1" applyBorder="1" applyAlignment="1" applyProtection="1">
      <alignment vertical="top"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xf numFmtId="164" fontId="13" fillId="0" borderId="0" xfId="0" applyNumberFormat="1" applyFont="1" applyFill="1" applyAlignment="1" applyProtection="1"/>
    <xf numFmtId="0" fontId="13" fillId="0" borderId="0" xfId="0" applyFont="1" applyFill="1" applyAlignment="1" applyProtection="1">
      <alignment wrapText="1"/>
    </xf>
    <xf numFmtId="0" fontId="3" fillId="0" borderId="0" xfId="0" applyFont="1" applyFill="1" applyBorder="1" applyAlignment="1" applyProtection="1">
      <alignment wrapText="1"/>
    </xf>
    <xf numFmtId="0" fontId="9" fillId="0" borderId="0" xfId="0" applyFont="1" applyFill="1" applyBorder="1" applyAlignment="1" applyProtection="1">
      <alignment horizontal="left" wrapText="1"/>
    </xf>
    <xf numFmtId="0" fontId="12" fillId="0" borderId="0" xfId="0" applyFont="1" applyFill="1" applyBorder="1" applyAlignment="1" applyProtection="1">
      <alignment horizontal="center" wrapText="1"/>
    </xf>
    <xf numFmtId="0" fontId="13" fillId="0" borderId="0" xfId="0" applyFont="1" applyFill="1" applyAlignment="1" applyProtection="1">
      <alignment vertical="top" wrapText="1"/>
    </xf>
    <xf numFmtId="0" fontId="5"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left"/>
    </xf>
    <xf numFmtId="0" fontId="9" fillId="0" borderId="0" xfId="0" applyFont="1" applyFill="1" applyAlignment="1" applyProtection="1"/>
    <xf numFmtId="0" fontId="9" fillId="0" borderId="15" xfId="0" applyFont="1" applyBorder="1" applyAlignment="1" applyProtection="1">
      <alignment horizontal="left" vertical="top" wrapText="1"/>
      <protection locked="0"/>
    </xf>
    <xf numFmtId="1" fontId="9" fillId="0" borderId="15" xfId="0" applyNumberFormat="1" applyFont="1" applyBorder="1" applyAlignment="1" applyProtection="1">
      <alignment horizontal="left" vertical="center" wrapText="1"/>
      <protection locked="0"/>
    </xf>
    <xf numFmtId="0" fontId="11" fillId="0" borderId="0" xfId="0" applyFont="1" applyAlignment="1" applyProtection="1">
      <alignment wrapText="1"/>
    </xf>
    <xf numFmtId="0" fontId="9" fillId="0" borderId="0" xfId="0" applyFont="1" applyFill="1" applyAlignment="1" applyProtection="1">
      <alignment vertical="center"/>
    </xf>
    <xf numFmtId="1" fontId="9" fillId="0" borderId="15" xfId="0" applyNumberFormat="1" applyFont="1" applyFill="1" applyBorder="1" applyAlignment="1" applyProtection="1">
      <alignment horizontal="left" vertical="center" wrapText="1"/>
      <protection locked="0"/>
    </xf>
    <xf numFmtId="165" fontId="9" fillId="0" borderId="15" xfId="0" applyNumberFormat="1" applyFont="1" applyBorder="1" applyAlignment="1" applyProtection="1">
      <alignment horizontal="left" vertical="center" wrapText="1"/>
      <protection locked="0"/>
    </xf>
    <xf numFmtId="165" fontId="9" fillId="0" borderId="15" xfId="0" applyNumberFormat="1" applyFont="1" applyFill="1" applyBorder="1" applyAlignment="1" applyProtection="1">
      <alignment horizontal="left" vertical="center" wrapText="1"/>
      <protection locked="0"/>
    </xf>
    <xf numFmtId="0" fontId="0" fillId="0" borderId="0" xfId="0" applyAlignment="1">
      <alignment horizontal="left"/>
    </xf>
    <xf numFmtId="0" fontId="16" fillId="0" borderId="4" xfId="0" applyFont="1" applyFill="1" applyBorder="1" applyAlignment="1" applyProtection="1">
      <alignment vertical="top"/>
    </xf>
    <xf numFmtId="0" fontId="9" fillId="0" borderId="25" xfId="0" applyFont="1" applyFill="1" applyBorder="1" applyAlignment="1" applyProtection="1">
      <alignment horizontal="left" vertical="center" wrapText="1"/>
      <protection locked="0"/>
    </xf>
    <xf numFmtId="0" fontId="3" fillId="0" borderId="23" xfId="0" applyFont="1" applyBorder="1" applyProtection="1"/>
    <xf numFmtId="0" fontId="9" fillId="0" borderId="0" xfId="0" applyFont="1" applyBorder="1" applyAlignment="1" applyProtection="1">
      <alignment horizontal="left" vertical="top" wrapText="1"/>
    </xf>
    <xf numFmtId="0" fontId="9" fillId="0" borderId="15" xfId="0" applyNumberFormat="1" applyFont="1" applyFill="1" applyBorder="1" applyAlignment="1" applyProtection="1">
      <alignment horizontal="left" vertical="center" wrapText="1"/>
      <protection locked="0"/>
    </xf>
    <xf numFmtId="0" fontId="0" fillId="0" borderId="0" xfId="0" applyNumberFormat="1"/>
    <xf numFmtId="0" fontId="9" fillId="0" borderId="23" xfId="0" applyFont="1" applyBorder="1" applyAlignment="1" applyProtection="1">
      <alignment vertical="top" wrapText="1"/>
    </xf>
    <xf numFmtId="0" fontId="9" fillId="0" borderId="25" xfId="0" applyFont="1" applyBorder="1" applyAlignment="1" applyProtection="1">
      <alignment horizontal="left" vertical="center" wrapText="1"/>
      <protection locked="0"/>
    </xf>
    <xf numFmtId="0" fontId="9" fillId="0" borderId="26" xfId="0" applyFont="1" applyFill="1" applyBorder="1" applyAlignment="1" applyProtection="1">
      <alignment vertical="center" wrapText="1"/>
    </xf>
    <xf numFmtId="0" fontId="9" fillId="0" borderId="23" xfId="0" applyFont="1" applyBorder="1" applyAlignment="1" applyProtection="1">
      <alignment wrapText="1"/>
    </xf>
    <xf numFmtId="0" fontId="9" fillId="0" borderId="23" xfId="0" applyFont="1" applyFill="1" applyBorder="1" applyAlignment="1" applyProtection="1">
      <alignment vertical="center" wrapText="1"/>
    </xf>
    <xf numFmtId="0" fontId="13" fillId="2" borderId="5"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xf>
    <xf numFmtId="0" fontId="16" fillId="0" borderId="15" xfId="0" applyNumberFormat="1" applyFont="1" applyBorder="1" applyAlignment="1" applyProtection="1">
      <alignment horizontal="left" vertical="center" wrapText="1"/>
      <protection locked="0"/>
    </xf>
    <xf numFmtId="0" fontId="9" fillId="0" borderId="15" xfId="0" applyNumberFormat="1" applyFont="1" applyBorder="1" applyAlignment="1" applyProtection="1">
      <alignment horizontal="left" vertical="center" wrapText="1"/>
      <protection locked="0"/>
    </xf>
    <xf numFmtId="0" fontId="9" fillId="0" borderId="0" xfId="0" applyFont="1" applyFill="1" applyAlignment="1" applyProtection="1">
      <alignment vertical="top"/>
    </xf>
    <xf numFmtId="0" fontId="9" fillId="0" borderId="23" xfId="0" applyFont="1" applyFill="1" applyBorder="1" applyAlignment="1" applyProtection="1">
      <alignment vertical="top"/>
    </xf>
    <xf numFmtId="0" fontId="9" fillId="0" borderId="27" xfId="0" applyFont="1" applyFill="1" applyBorder="1" applyAlignment="1" applyProtection="1">
      <alignment vertical="top"/>
    </xf>
    <xf numFmtId="0" fontId="11" fillId="0" borderId="0" xfId="0" applyFont="1" applyAlignment="1" applyProtection="1">
      <alignment vertical="top" wrapText="1"/>
    </xf>
    <xf numFmtId="49" fontId="9" fillId="0" borderId="15" xfId="0" applyNumberFormat="1" applyFont="1" applyFill="1" applyBorder="1" applyAlignment="1" applyProtection="1">
      <alignment horizontal="left" vertical="center" wrapText="1"/>
      <protection locked="0"/>
    </xf>
    <xf numFmtId="0" fontId="21" fillId="0" borderId="0" xfId="0" applyFont="1" applyAlignment="1" applyProtection="1">
      <alignment vertical="top"/>
    </xf>
    <xf numFmtId="0" fontId="4" fillId="0" borderId="0" xfId="0" applyFont="1" applyAlignment="1" applyProtection="1">
      <alignment vertical="top" wrapText="1"/>
    </xf>
    <xf numFmtId="0" fontId="9" fillId="0" borderId="0" xfId="0" applyFont="1" applyFill="1" applyBorder="1" applyAlignment="1" applyProtection="1">
      <alignment horizontal="left" vertical="top" wrapText="1"/>
    </xf>
    <xf numFmtId="0" fontId="4" fillId="0" borderId="7" xfId="0" applyFont="1" applyBorder="1"/>
    <xf numFmtId="0" fontId="4" fillId="0" borderId="13" xfId="0" applyFont="1" applyBorder="1" applyAlignment="1" applyProtection="1">
      <alignment horizontal="right"/>
      <protection locked="0"/>
    </xf>
    <xf numFmtId="0" fontId="9" fillId="2" borderId="6" xfId="0" applyFont="1" applyFill="1" applyBorder="1" applyAlignment="1" applyProtection="1">
      <alignment horizontal="left" vertical="center" wrapText="1"/>
    </xf>
    <xf numFmtId="0" fontId="21" fillId="0" borderId="15" xfId="0" applyFont="1" applyBorder="1" applyAlignment="1" applyProtection="1">
      <alignment horizontal="left" vertical="center" wrapText="1"/>
      <protection locked="0"/>
    </xf>
    <xf numFmtId="0" fontId="30" fillId="0" borderId="0" xfId="0" applyFont="1" applyFill="1" applyBorder="1" applyAlignment="1" applyProtection="1">
      <alignment horizontal="left" vertical="top"/>
    </xf>
    <xf numFmtId="0" fontId="31" fillId="0" borderId="13" xfId="0" applyFont="1" applyBorder="1" applyAlignment="1" applyProtection="1">
      <alignment horizontal="left" vertical="top" wrapText="1"/>
      <protection locked="0"/>
    </xf>
    <xf numFmtId="0" fontId="21" fillId="0" borderId="13" xfId="0" applyFont="1" applyFill="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0" fontId="30" fillId="0" borderId="0" xfId="0" applyFont="1" applyFill="1" applyAlignment="1" applyProtection="1">
      <alignment horizontal="left" vertical="top"/>
    </xf>
    <xf numFmtId="0" fontId="21" fillId="0" borderId="0" xfId="0" applyFont="1" applyAlignment="1" applyProtection="1">
      <alignment vertical="top" wrapText="1"/>
    </xf>
    <xf numFmtId="0" fontId="0" fillId="0" borderId="0" xfId="0" applyProtection="1">
      <protection locked="0"/>
    </xf>
    <xf numFmtId="0" fontId="9" fillId="0" borderId="15" xfId="0" applyNumberFormat="1" applyFont="1" applyBorder="1" applyAlignment="1" applyProtection="1">
      <alignment horizontal="left" vertical="top" wrapText="1"/>
      <protection locked="0"/>
    </xf>
    <xf numFmtId="49" fontId="21" fillId="0" borderId="15"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left"/>
    </xf>
    <xf numFmtId="0" fontId="3" fillId="0" borderId="0" xfId="0" applyFont="1"/>
    <xf numFmtId="0" fontId="6" fillId="3" borderId="14" xfId="1" applyFont="1" applyBorder="1" applyAlignment="1">
      <alignment horizontal="left" vertical="top"/>
    </xf>
    <xf numFmtId="0" fontId="7" fillId="0" borderId="0" xfId="2" applyFont="1"/>
    <xf numFmtId="0" fontId="3" fillId="4" borderId="0" xfId="0" applyFont="1" applyFill="1"/>
    <xf numFmtId="0" fontId="3" fillId="5" borderId="0" xfId="0" applyFont="1" applyFill="1"/>
    <xf numFmtId="0" fontId="3" fillId="6" borderId="0" xfId="0" applyFont="1" applyFill="1"/>
    <xf numFmtId="0" fontId="3" fillId="0" borderId="0" xfId="0" applyFont="1" applyFill="1"/>
    <xf numFmtId="0" fontId="3" fillId="7" borderId="0" xfId="0" applyFont="1" applyFill="1"/>
    <xf numFmtId="0" fontId="3" fillId="8" borderId="0" xfId="0" applyFont="1" applyFill="1"/>
    <xf numFmtId="0" fontId="6" fillId="3" borderId="28" xfId="1" applyFont="1" applyBorder="1" applyProtection="1"/>
    <xf numFmtId="0" fontId="6" fillId="3" borderId="28" xfId="1" applyFont="1" applyBorder="1" applyAlignment="1" applyProtection="1">
      <alignment horizontal="left" vertical="top"/>
    </xf>
    <xf numFmtId="0" fontId="3" fillId="0" borderId="0" xfId="0" applyFont="1" applyAlignment="1" applyProtection="1">
      <alignment vertical="center"/>
    </xf>
    <xf numFmtId="0" fontId="33" fillId="0" borderId="0" xfId="2" applyFont="1" applyFill="1" applyAlignment="1" applyProtection="1">
      <alignment horizontal="left" vertical="top" wrapText="1"/>
    </xf>
    <xf numFmtId="0" fontId="33" fillId="0" borderId="0" xfId="2" applyFont="1" applyProtection="1"/>
    <xf numFmtId="0" fontId="8" fillId="0" borderId="0" xfId="0" applyFont="1" applyAlignment="1" applyProtection="1">
      <alignment wrapText="1"/>
    </xf>
    <xf numFmtId="0" fontId="3" fillId="0" borderId="0" xfId="0" applyFont="1" applyAlignment="1" applyProtection="1">
      <alignment vertical="center" wrapText="1"/>
    </xf>
    <xf numFmtId="0" fontId="1" fillId="3" borderId="28" xfId="1" applyBorder="1" applyProtection="1"/>
    <xf numFmtId="0" fontId="8" fillId="0" borderId="0" xfId="0" applyFont="1" applyAlignment="1" applyProtection="1">
      <alignment vertical="center"/>
    </xf>
    <xf numFmtId="0" fontId="34" fillId="9" borderId="29" xfId="2" applyFont="1" applyFill="1" applyBorder="1" applyAlignment="1">
      <alignment horizontal="left" vertical="top" wrapText="1"/>
    </xf>
    <xf numFmtId="0" fontId="7" fillId="10" borderId="30" xfId="2" applyFont="1" applyFill="1" applyBorder="1"/>
    <xf numFmtId="0" fontId="3" fillId="11"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6" fillId="9" borderId="32" xfId="0" applyFont="1" applyFill="1" applyBorder="1"/>
    <xf numFmtId="0" fontId="7" fillId="4" borderId="33" xfId="2" applyFont="1" applyFill="1" applyBorder="1"/>
    <xf numFmtId="0" fontId="3" fillId="4" borderId="33" xfId="0" applyFont="1" applyFill="1" applyBorder="1"/>
    <xf numFmtId="0" fontId="6" fillId="8" borderId="32" xfId="0" applyFont="1" applyFill="1" applyBorder="1"/>
    <xf numFmtId="0" fontId="3" fillId="8" borderId="33" xfId="0" applyFont="1" applyFill="1" applyBorder="1"/>
    <xf numFmtId="0" fontId="6" fillId="7" borderId="32" xfId="0" applyFont="1" applyFill="1" applyBorder="1"/>
    <xf numFmtId="0" fontId="3" fillId="7" borderId="33" xfId="0" applyFont="1" applyFill="1" applyBorder="1"/>
    <xf numFmtId="0" fontId="3" fillId="7" borderId="33" xfId="0" applyFont="1" applyFill="1" applyBorder="1" applyAlignment="1">
      <alignment horizontal="left" vertical="center"/>
    </xf>
    <xf numFmtId="0" fontId="3" fillId="7" borderId="33" xfId="0" applyFont="1" applyFill="1" applyBorder="1" applyAlignment="1">
      <alignment horizontal="left" vertical="top"/>
    </xf>
    <xf numFmtId="0" fontId="6" fillId="6" borderId="32" xfId="0" applyFont="1" applyFill="1" applyBorder="1"/>
    <xf numFmtId="0" fontId="23" fillId="6" borderId="33" xfId="0" applyFont="1" applyFill="1" applyBorder="1"/>
    <xf numFmtId="0" fontId="3" fillId="6" borderId="33" xfId="0" applyFont="1" applyFill="1" applyBorder="1"/>
    <xf numFmtId="0" fontId="6" fillId="5" borderId="32" xfId="0" applyFont="1" applyFill="1" applyBorder="1"/>
    <xf numFmtId="0" fontId="7" fillId="5" borderId="33" xfId="2" applyFont="1" applyFill="1" applyBorder="1"/>
    <xf numFmtId="0" fontId="3" fillId="5" borderId="33" xfId="0" applyFont="1" applyFill="1" applyBorder="1"/>
    <xf numFmtId="0" fontId="3" fillId="0" borderId="0" xfId="0" applyFont="1" applyFill="1" applyAlignment="1" applyProtection="1">
      <alignment vertical="center"/>
    </xf>
    <xf numFmtId="0" fontId="3" fillId="0" borderId="0" xfId="0" applyFont="1" applyAlignment="1">
      <alignment vertical="center"/>
    </xf>
    <xf numFmtId="0" fontId="4" fillId="0" borderId="0" xfId="0" applyFont="1"/>
    <xf numFmtId="0" fontId="4" fillId="0" borderId="15" xfId="0" applyFont="1" applyBorder="1"/>
    <xf numFmtId="0" fontId="27" fillId="0" borderId="15" xfId="0" applyFont="1" applyFill="1" applyBorder="1" applyAlignment="1" applyProtection="1">
      <alignment horizontal="right" vertical="top"/>
      <protection locked="0"/>
    </xf>
    <xf numFmtId="0" fontId="27" fillId="0" borderId="15" xfId="0" applyFont="1" applyFill="1" applyBorder="1" applyAlignment="1" applyProtection="1">
      <alignment horizontal="right"/>
      <protection locked="0"/>
    </xf>
    <xf numFmtId="0" fontId="27" fillId="0" borderId="15" xfId="0" applyFont="1" applyFill="1" applyBorder="1" applyAlignment="1" applyProtection="1">
      <alignment horizontal="right" wrapText="1"/>
      <protection locked="0"/>
    </xf>
    <xf numFmtId="0" fontId="33" fillId="12" borderId="15" xfId="0" applyFont="1" applyFill="1" applyBorder="1" applyAlignment="1" applyProtection="1">
      <alignment horizontal="left"/>
    </xf>
    <xf numFmtId="0" fontId="17" fillId="0" borderId="15" xfId="0" applyFont="1" applyBorder="1"/>
    <xf numFmtId="0" fontId="0" fillId="0" borderId="0" xfId="0" applyFill="1"/>
    <xf numFmtId="0" fontId="1" fillId="0" borderId="0" xfId="1" applyFill="1" applyBorder="1" applyProtection="1"/>
    <xf numFmtId="0" fontId="6" fillId="0" borderId="0" xfId="1" applyFont="1" applyFill="1" applyBorder="1" applyAlignment="1" applyProtection="1">
      <alignment horizontal="left" vertical="top"/>
    </xf>
    <xf numFmtId="0" fontId="0" fillId="0" borderId="0" xfId="0" applyProtection="1"/>
    <xf numFmtId="0" fontId="9" fillId="0" borderId="22" xfId="0" applyFont="1" applyFill="1" applyBorder="1" applyAlignment="1" applyProtection="1">
      <alignment vertical="top"/>
    </xf>
    <xf numFmtId="0" fontId="6" fillId="0" borderId="0" xfId="1" applyFont="1" applyFill="1" applyBorder="1" applyProtection="1"/>
    <xf numFmtId="0" fontId="6"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3" fillId="10" borderId="33" xfId="0" applyFont="1" applyFill="1" applyBorder="1"/>
    <xf numFmtId="0" fontId="3" fillId="11" borderId="33" xfId="0" applyFont="1" applyFill="1" applyBorder="1" applyAlignment="1">
      <alignment vertical="center"/>
    </xf>
    <xf numFmtId="0" fontId="3" fillId="10" borderId="33" xfId="0" applyFont="1" applyFill="1" applyBorder="1" applyAlignment="1">
      <alignment vertical="center"/>
    </xf>
    <xf numFmtId="0" fontId="6" fillId="11" borderId="33" xfId="0" applyFont="1" applyFill="1" applyBorder="1"/>
    <xf numFmtId="0" fontId="6" fillId="10" borderId="34" xfId="0" applyFont="1" applyFill="1" applyBorder="1"/>
    <xf numFmtId="0" fontId="3" fillId="10" borderId="33" xfId="0" applyNumberFormat="1" applyFont="1" applyFill="1" applyBorder="1"/>
    <xf numFmtId="0" fontId="3" fillId="11" borderId="33" xfId="0" applyNumberFormat="1" applyFont="1" applyFill="1" applyBorder="1"/>
    <xf numFmtId="0" fontId="6" fillId="11" borderId="33" xfId="0" applyNumberFormat="1" applyFont="1" applyFill="1" applyBorder="1"/>
    <xf numFmtId="0" fontId="35" fillId="4" borderId="0" xfId="0" applyFont="1" applyFill="1"/>
    <xf numFmtId="2" fontId="31" fillId="0" borderId="15" xfId="0" applyNumberFormat="1" applyFont="1" applyBorder="1" applyAlignment="1" applyProtection="1">
      <alignment horizontal="left" vertical="center" wrapText="1"/>
      <protection locked="0"/>
    </xf>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xf numFmtId="0" fontId="9" fillId="0" borderId="0"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 fillId="0" borderId="7" xfId="0" applyFont="1" applyBorder="1" applyAlignment="1"/>
    <xf numFmtId="0" fontId="9" fillId="0" borderId="35"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xf>
    <xf numFmtId="0" fontId="39" fillId="0" borderId="0" xfId="0" applyFont="1" applyBorder="1" applyProtection="1"/>
    <xf numFmtId="0" fontId="32" fillId="0" borderId="0" xfId="0" applyFont="1" applyFill="1" applyBorder="1" applyAlignment="1" applyProtection="1">
      <alignment vertical="center" wrapText="1"/>
    </xf>
    <xf numFmtId="0" fontId="9" fillId="0" borderId="0" xfId="0" applyFont="1"/>
    <xf numFmtId="0" fontId="4" fillId="0" borderId="0" xfId="0" applyFont="1" applyBorder="1" applyAlignment="1" applyProtection="1">
      <alignment wrapText="1"/>
    </xf>
    <xf numFmtId="0" fontId="6" fillId="3" borderId="37" xfId="1" applyFont="1" applyBorder="1" applyAlignment="1" applyProtection="1">
      <alignment vertical="center"/>
    </xf>
    <xf numFmtId="0" fontId="27" fillId="0" borderId="2" xfId="0" applyFont="1" applyFill="1" applyBorder="1" applyAlignment="1" applyProtection="1">
      <alignment horizontal="right" vertical="top"/>
      <protection locked="0"/>
    </xf>
    <xf numFmtId="0" fontId="6" fillId="0" borderId="0" xfId="1" applyFont="1" applyFill="1" applyBorder="1" applyAlignment="1" applyProtection="1">
      <alignment vertical="center"/>
    </xf>
    <xf numFmtId="1" fontId="29" fillId="13" borderId="0" xfId="0" applyNumberFormat="1" applyFont="1" applyFill="1" applyBorder="1" applyAlignment="1" applyProtection="1">
      <alignment horizontal="left" vertical="center" wrapText="1"/>
      <protection locked="0"/>
    </xf>
    <xf numFmtId="0" fontId="3" fillId="0" borderId="0" xfId="0" applyFont="1" applyAlignment="1" applyProtection="1">
      <alignment horizontal="center"/>
    </xf>
    <xf numFmtId="0" fontId="0" fillId="0" borderId="35" xfId="0" applyBorder="1" applyAlignment="1" applyProtection="1">
      <alignment horizontal="left" vertical="center"/>
      <protection locked="0"/>
    </xf>
    <xf numFmtId="0" fontId="0" fillId="0" borderId="35" xfId="0" applyBorder="1" applyAlignment="1" applyProtection="1">
      <alignment horizontal="left"/>
      <protection locked="0"/>
    </xf>
    <xf numFmtId="0" fontId="0" fillId="0" borderId="35" xfId="0" applyNumberFormat="1" applyBorder="1" applyAlignment="1" applyProtection="1">
      <alignment horizontal="left"/>
      <protection locked="0"/>
    </xf>
    <xf numFmtId="0" fontId="3" fillId="0" borderId="0" xfId="0" applyFont="1" applyBorder="1" applyAlignment="1" applyProtection="1">
      <alignment horizontal="left" vertical="top"/>
    </xf>
    <xf numFmtId="14" fontId="0" fillId="0" borderId="0" xfId="0" applyNumberFormat="1"/>
    <xf numFmtId="0" fontId="35" fillId="0" borderId="0" xfId="1" applyFont="1" applyFill="1" applyBorder="1" applyAlignment="1" applyProtection="1">
      <alignment vertical="center"/>
    </xf>
    <xf numFmtId="14" fontId="36" fillId="0" borderId="0" xfId="0" applyNumberFormat="1" applyFont="1" applyBorder="1" applyAlignment="1" applyProtection="1">
      <alignment horizontal="left" vertical="center" wrapText="1"/>
    </xf>
    <xf numFmtId="0" fontId="21" fillId="0" borderId="0" xfId="0" applyFont="1" applyFill="1" applyBorder="1" applyAlignment="1" applyProtection="1">
      <alignment vertical="top" wrapText="1"/>
    </xf>
    <xf numFmtId="0" fontId="9" fillId="0" borderId="15" xfId="0" applyFont="1" applyBorder="1" applyAlignment="1" applyProtection="1">
      <alignment horizontal="left" vertical="center" wrapText="1"/>
      <protection locked="0"/>
    </xf>
    <xf numFmtId="0" fontId="9" fillId="0" borderId="15" xfId="0" applyFont="1" applyFill="1" applyBorder="1" applyAlignment="1" applyProtection="1">
      <alignment horizontal="left" vertical="center" wrapText="1"/>
      <protection locked="0"/>
    </xf>
    <xf numFmtId="0" fontId="21" fillId="0" borderId="0" xfId="0" applyFont="1" applyFill="1" applyBorder="1" applyAlignment="1" applyProtection="1">
      <alignment vertical="top"/>
    </xf>
    <xf numFmtId="0" fontId="9" fillId="0" borderId="3" xfId="0" applyFont="1" applyBorder="1" applyAlignment="1" applyProtection="1">
      <alignment horizontal="left" vertical="center" wrapText="1"/>
      <protection locked="0"/>
    </xf>
    <xf numFmtId="0" fontId="9" fillId="2" borderId="7" xfId="0" applyFont="1" applyFill="1" applyBorder="1" applyAlignment="1" applyProtection="1">
      <alignment horizontal="left"/>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12" fillId="0" borderId="0" xfId="0" applyFont="1" applyBorder="1" applyAlignment="1" applyProtection="1">
      <alignment horizontal="center" wrapText="1"/>
    </xf>
    <xf numFmtId="0" fontId="3" fillId="0" borderId="0" xfId="0" applyFont="1" applyFill="1" applyBorder="1" applyAlignment="1" applyProtection="1">
      <alignment horizontal="left" vertical="center"/>
    </xf>
    <xf numFmtId="0" fontId="9" fillId="0" borderId="15" xfId="0" applyFont="1" applyBorder="1" applyAlignment="1" applyProtection="1">
      <alignment vertical="center" wrapText="1"/>
    </xf>
    <xf numFmtId="14" fontId="29" fillId="0" borderId="0" xfId="0" applyNumberFormat="1" applyFont="1" applyBorder="1" applyAlignment="1" applyProtection="1">
      <alignment horizontal="left" vertical="center" wrapText="1"/>
    </xf>
    <xf numFmtId="0" fontId="5" fillId="0" borderId="0" xfId="0" applyFont="1" applyFill="1" applyBorder="1" applyAlignment="1" applyProtection="1">
      <alignment horizontal="center" vertical="top" wrapText="1"/>
    </xf>
    <xf numFmtId="0" fontId="3" fillId="0" borderId="0" xfId="0" applyFont="1" applyFill="1" applyAlignment="1" applyProtection="1">
      <alignment horizontal="left"/>
    </xf>
    <xf numFmtId="0" fontId="5" fillId="0" borderId="0" xfId="0" applyFont="1" applyBorder="1" applyAlignment="1" applyProtection="1">
      <alignment horizontal="center" vertical="center" wrapText="1"/>
    </xf>
    <xf numFmtId="0" fontId="19" fillId="0" borderId="0" xfId="0" applyFont="1" applyBorder="1" applyAlignment="1" applyProtection="1">
      <alignment vertical="center" wrapText="1"/>
    </xf>
    <xf numFmtId="0" fontId="3" fillId="0" borderId="0" xfId="0" applyFont="1" applyAlignment="1" applyProtection="1">
      <alignment vertical="center" wrapText="1"/>
    </xf>
    <xf numFmtId="0" fontId="22" fillId="0" borderId="0" xfId="0" applyFont="1" applyBorder="1" applyAlignment="1" applyProtection="1">
      <alignment vertical="center" wrapText="1"/>
    </xf>
    <xf numFmtId="14" fontId="29" fillId="0" borderId="0" xfId="0" applyNumberFormat="1" applyFont="1" applyBorder="1" applyAlignment="1" applyProtection="1">
      <alignment vertical="center" wrapText="1"/>
    </xf>
    <xf numFmtId="0" fontId="9" fillId="0" borderId="15" xfId="0" applyFont="1" applyBorder="1" applyAlignment="1" applyProtection="1">
      <alignment vertical="top" wrapText="1"/>
      <protection locked="0"/>
    </xf>
    <xf numFmtId="0" fontId="9" fillId="0" borderId="15" xfId="0" applyFont="1" applyBorder="1" applyAlignment="1" applyProtection="1">
      <alignment vertical="top" wrapText="1"/>
    </xf>
    <xf numFmtId="0" fontId="12" fillId="0" borderId="0" xfId="0" applyFont="1" applyBorder="1" applyAlignment="1" applyProtection="1">
      <alignment wrapText="1"/>
    </xf>
    <xf numFmtId="0" fontId="13" fillId="0" borderId="0" xfId="0" applyFont="1" applyFill="1" applyAlignment="1" applyProtection="1">
      <alignment vertical="center"/>
    </xf>
    <xf numFmtId="0" fontId="3" fillId="0" borderId="0" xfId="0" applyFont="1" applyBorder="1" applyAlignment="1" applyProtection="1">
      <alignment vertical="center"/>
    </xf>
    <xf numFmtId="0" fontId="9" fillId="0" borderId="3" xfId="0" applyFont="1" applyBorder="1" applyAlignment="1" applyProtection="1">
      <alignment vertical="top"/>
    </xf>
    <xf numFmtId="0" fontId="9" fillId="0" borderId="15" xfId="0" applyFont="1" applyFill="1" applyBorder="1" applyAlignment="1" applyProtection="1">
      <alignment vertical="top" wrapText="1"/>
      <protection locked="0"/>
    </xf>
    <xf numFmtId="0" fontId="13" fillId="2" borderId="1" xfId="0" applyFont="1" applyFill="1" applyBorder="1" applyAlignment="1" applyProtection="1">
      <alignment vertical="top" wrapText="1"/>
    </xf>
    <xf numFmtId="0" fontId="13" fillId="2" borderId="5" xfId="0" applyFont="1" applyFill="1" applyBorder="1" applyAlignment="1" applyProtection="1">
      <alignment vertical="top" wrapText="1"/>
    </xf>
    <xf numFmtId="0" fontId="13" fillId="2" borderId="2" xfId="0" applyFont="1" applyFill="1" applyBorder="1" applyAlignment="1" applyProtection="1">
      <alignment vertical="top" wrapText="1"/>
    </xf>
    <xf numFmtId="0" fontId="4" fillId="0" borderId="17" xfId="0" applyFont="1" applyBorder="1" applyAlignment="1" applyProtection="1">
      <alignment vertical="top" wrapText="1"/>
      <protection locked="0"/>
    </xf>
    <xf numFmtId="0" fontId="4" fillId="0" borderId="42"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42" xfId="0" applyFont="1" applyBorder="1" applyAlignment="1" applyProtection="1">
      <alignment vertical="top" wrapText="1"/>
      <protection locked="0"/>
    </xf>
    <xf numFmtId="0" fontId="12" fillId="0" borderId="24" xfId="0" applyFont="1" applyBorder="1" applyAlignment="1" applyProtection="1">
      <alignment wrapText="1"/>
    </xf>
    <xf numFmtId="0" fontId="12" fillId="0" borderId="44" xfId="0" applyFont="1" applyBorder="1" applyAlignment="1" applyProtection="1">
      <alignment wrapText="1"/>
    </xf>
    <xf numFmtId="0" fontId="13" fillId="0" borderId="0" xfId="0" applyFont="1" applyBorder="1" applyAlignment="1"/>
    <xf numFmtId="0" fontId="42" fillId="0" borderId="0" xfId="0" applyFont="1" applyBorder="1" applyAlignment="1" applyProtection="1"/>
    <xf numFmtId="0" fontId="5" fillId="0" borderId="0" xfId="0" applyFont="1" applyFill="1" applyBorder="1" applyAlignment="1" applyProtection="1">
      <alignment vertical="top" wrapText="1"/>
    </xf>
    <xf numFmtId="0" fontId="21" fillId="0" borderId="0" xfId="0" applyFont="1" applyBorder="1" applyAlignment="1" applyProtection="1">
      <alignment horizontal="left" vertical="top" wrapText="1"/>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xf>
    <xf numFmtId="0" fontId="12" fillId="0" borderId="45" xfId="0" applyFont="1" applyFill="1" applyBorder="1" applyAlignment="1" applyProtection="1">
      <alignment vertical="center" wrapText="1"/>
    </xf>
    <xf numFmtId="0" fontId="0" fillId="0" borderId="3" xfId="0" applyBorder="1"/>
    <xf numFmtId="0" fontId="9" fillId="0" borderId="15" xfId="0" applyFont="1" applyBorder="1" applyAlignment="1" applyProtection="1">
      <alignment horizontal="left" wrapText="1"/>
      <protection locked="0"/>
    </xf>
    <xf numFmtId="0" fontId="21" fillId="0" borderId="21" xfId="0" applyFont="1" applyBorder="1" applyAlignment="1" applyProtection="1">
      <alignment horizontal="left" vertical="center" wrapText="1"/>
      <protection locked="0"/>
    </xf>
    <xf numFmtId="14" fontId="9" fillId="0" borderId="13" xfId="0" applyNumberFormat="1" applyFont="1" applyBorder="1" applyAlignment="1" applyProtection="1">
      <alignment horizontal="left" vertical="center" wrapText="1"/>
    </xf>
    <xf numFmtId="14" fontId="9" fillId="0" borderId="13" xfId="0" applyNumberFormat="1" applyFont="1" applyBorder="1" applyAlignment="1" applyProtection="1">
      <alignment horizontal="left" vertical="center" wrapText="1"/>
      <protection locked="0"/>
    </xf>
    <xf numFmtId="0" fontId="4" fillId="0" borderId="47" xfId="0" applyFont="1" applyBorder="1" applyAlignment="1" applyProtection="1">
      <alignment wrapText="1"/>
      <protection locked="0"/>
    </xf>
    <xf numFmtId="0" fontId="4" fillId="0" borderId="47" xfId="0" applyFont="1" applyBorder="1" applyAlignment="1" applyProtection="1">
      <alignment vertical="top" wrapText="1"/>
      <protection locked="0"/>
    </xf>
    <xf numFmtId="0" fontId="3" fillId="0" borderId="47" xfId="0" applyFont="1" applyBorder="1" applyAlignment="1" applyProtection="1">
      <alignment vertical="top" wrapText="1"/>
      <protection locked="0"/>
    </xf>
    <xf numFmtId="0" fontId="4" fillId="0" borderId="50" xfId="0"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13" fillId="0" borderId="0" xfId="0" applyFont="1" applyBorder="1" applyAlignment="1" applyProtection="1">
      <alignment horizontal="left" vertical="center" wrapText="1"/>
    </xf>
    <xf numFmtId="14" fontId="21" fillId="0" borderId="15" xfId="0" applyNumberFormat="1" applyFont="1" applyBorder="1" applyAlignment="1" applyProtection="1">
      <alignment horizontal="left" vertical="top" wrapText="1"/>
      <protection locked="0"/>
    </xf>
    <xf numFmtId="14" fontId="9" fillId="0" borderId="35" xfId="0" applyNumberFormat="1" applyFont="1" applyBorder="1" applyAlignment="1" applyProtection="1">
      <alignment horizontal="left"/>
      <protection locked="0"/>
    </xf>
    <xf numFmtId="0" fontId="9" fillId="0" borderId="15" xfId="0" applyFont="1" applyFill="1" applyBorder="1" applyAlignment="1" applyProtection="1">
      <alignment horizontal="left" vertical="top" wrapText="1"/>
      <protection locked="0"/>
    </xf>
    <xf numFmtId="3" fontId="9" fillId="0" borderId="15" xfId="0" applyNumberFormat="1" applyFont="1" applyFill="1" applyBorder="1" applyAlignment="1" applyProtection="1">
      <alignment horizontal="left" vertical="top" wrapText="1"/>
      <protection locked="0"/>
    </xf>
    <xf numFmtId="165" fontId="9" fillId="0" borderId="15" xfId="0" applyNumberFormat="1" applyFont="1" applyBorder="1" applyAlignment="1" applyProtection="1">
      <alignment horizontal="left" vertical="top" wrapText="1"/>
      <protection locked="0"/>
    </xf>
    <xf numFmtId="3" fontId="9" fillId="0" borderId="15" xfId="0" applyNumberFormat="1" applyFont="1" applyFill="1" applyBorder="1" applyAlignment="1" applyProtection="1">
      <alignment horizontal="left" vertical="center" wrapText="1"/>
      <protection locked="0"/>
    </xf>
    <xf numFmtId="165" fontId="9" fillId="0" borderId="15" xfId="0" applyNumberFormat="1" applyFont="1" applyFill="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3"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top"/>
      <protection locked="0"/>
    </xf>
    <xf numFmtId="0" fontId="4" fillId="0" borderId="15" xfId="0" applyFont="1" applyBorder="1" applyAlignment="1" applyProtection="1">
      <alignment horizontal="left" vertical="top" wrapText="1"/>
      <protection locked="0"/>
    </xf>
    <xf numFmtId="0" fontId="9" fillId="0" borderId="15" xfId="0" applyFont="1" applyBorder="1" applyAlignment="1" applyProtection="1">
      <alignment horizontal="left" vertical="top"/>
      <protection locked="0"/>
    </xf>
    <xf numFmtId="0" fontId="9" fillId="0" borderId="16" xfId="0" applyFont="1" applyBorder="1" applyAlignment="1" applyProtection="1">
      <alignment horizontal="left" vertical="top" wrapText="1"/>
      <protection locked="0"/>
    </xf>
    <xf numFmtId="0" fontId="9" fillId="0" borderId="16" xfId="0" applyFont="1" applyBorder="1" applyAlignment="1" applyProtection="1">
      <alignment horizontal="left" vertical="top"/>
      <protection locked="0"/>
    </xf>
    <xf numFmtId="0" fontId="9" fillId="0" borderId="13" xfId="0" applyFont="1" applyFill="1" applyBorder="1" applyAlignment="1" applyProtection="1">
      <alignment horizontal="left" vertical="top" wrapText="1"/>
      <protection locked="0"/>
    </xf>
    <xf numFmtId="0" fontId="13" fillId="0" borderId="0" xfId="0" applyFont="1" applyBorder="1" applyAlignment="1" applyProtection="1">
      <alignment horizontal="left"/>
    </xf>
    <xf numFmtId="0" fontId="4" fillId="0" borderId="46"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14" fontId="9" fillId="0" borderId="0" xfId="0" applyNumberFormat="1" applyFont="1" applyBorder="1" applyAlignment="1" applyProtection="1">
      <alignment horizontal="left" vertical="top" wrapText="1"/>
    </xf>
    <xf numFmtId="0" fontId="13" fillId="0" borderId="0" xfId="0" applyFont="1" applyBorder="1" applyAlignment="1" applyProtection="1">
      <alignment horizontal="center"/>
    </xf>
    <xf numFmtId="0" fontId="13" fillId="0" borderId="0" xfId="0" applyFont="1" applyAlignment="1" applyProtection="1">
      <alignment horizontal="center"/>
    </xf>
    <xf numFmtId="0" fontId="9" fillId="0" borderId="0" xfId="0" applyFont="1" applyAlignment="1" applyProtection="1">
      <alignment horizontal="center" wrapText="1"/>
    </xf>
    <xf numFmtId="0" fontId="13" fillId="0" borderId="0" xfId="0" applyFont="1" applyAlignment="1" applyProtection="1">
      <alignment horizontal="center" wrapText="1"/>
    </xf>
    <xf numFmtId="0" fontId="19"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13" fillId="0" borderId="0" xfId="0" applyFont="1" applyBorder="1" applyAlignment="1" applyProtection="1">
      <alignment horizontal="center" wrapText="1"/>
    </xf>
    <xf numFmtId="14" fontId="29" fillId="0" borderId="0" xfId="0" applyNumberFormat="1" applyFont="1" applyBorder="1" applyAlignment="1" applyProtection="1">
      <alignment horizontal="left" vertical="center" wrapText="1"/>
    </xf>
    <xf numFmtId="0" fontId="3" fillId="0" borderId="0" xfId="0" applyFont="1" applyFill="1" applyBorder="1" applyAlignment="1" applyProtection="1">
      <alignment wrapText="1"/>
    </xf>
    <xf numFmtId="0" fontId="17" fillId="0" borderId="0" xfId="0" applyFont="1" applyFill="1" applyAlignment="1" applyProtection="1">
      <alignment vertical="center" wrapText="1"/>
    </xf>
    <xf numFmtId="0" fontId="3" fillId="0" borderId="0" xfId="0" applyFont="1" applyBorder="1" applyAlignment="1" applyProtection="1">
      <alignment vertical="center" wrapText="1"/>
    </xf>
    <xf numFmtId="0" fontId="3" fillId="0" borderId="0" xfId="0" applyFont="1" applyFill="1" applyBorder="1" applyAlignment="1" applyProtection="1">
      <alignment vertical="center" wrapText="1"/>
    </xf>
    <xf numFmtId="0" fontId="9" fillId="2" borderId="5"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5" xfId="0" applyFont="1" applyFill="1" applyBorder="1" applyAlignment="1" applyProtection="1"/>
    <xf numFmtId="0" fontId="9" fillId="2" borderId="2" xfId="0" applyFont="1" applyFill="1" applyBorder="1" applyAlignment="1" applyProtection="1"/>
    <xf numFmtId="0" fontId="13" fillId="2" borderId="15" xfId="0" applyFont="1" applyFill="1" applyBorder="1" applyAlignment="1" applyProtection="1">
      <alignment vertical="top" wrapText="1"/>
    </xf>
    <xf numFmtId="0" fontId="3" fillId="0" borderId="7" xfId="0" applyFont="1" applyBorder="1" applyAlignment="1" applyProtection="1">
      <alignment vertical="center" wrapText="1"/>
    </xf>
    <xf numFmtId="0" fontId="3" fillId="0" borderId="7" xfId="0" applyFont="1" applyFill="1" applyBorder="1" applyAlignment="1" applyProtection="1">
      <alignment vertical="center" wrapText="1"/>
    </xf>
    <xf numFmtId="0" fontId="3" fillId="0" borderId="0" xfId="0" applyFont="1" applyFill="1" applyAlignment="1" applyProtection="1">
      <alignment vertical="center" wrapText="1"/>
    </xf>
    <xf numFmtId="0" fontId="13" fillId="2" borderId="9" xfId="0" applyFont="1" applyFill="1" applyBorder="1" applyAlignment="1" applyProtection="1">
      <alignment vertical="top" wrapText="1"/>
    </xf>
    <xf numFmtId="0" fontId="13" fillId="2" borderId="3" xfId="0" applyFont="1" applyFill="1" applyBorder="1" applyAlignment="1" applyProtection="1">
      <alignment vertical="top" wrapText="1"/>
    </xf>
    <xf numFmtId="0" fontId="13" fillId="2" borderId="10" xfId="0" applyFont="1" applyFill="1" applyBorder="1" applyAlignment="1" applyProtection="1">
      <alignment vertical="top" wrapText="1"/>
    </xf>
    <xf numFmtId="0" fontId="13" fillId="2" borderId="6" xfId="0" applyFont="1" applyFill="1" applyBorder="1" applyAlignment="1" applyProtection="1">
      <alignment vertical="top" wrapText="1"/>
    </xf>
    <xf numFmtId="0" fontId="13" fillId="2" borderId="7" xfId="0" applyFont="1" applyFill="1" applyBorder="1" applyAlignment="1" applyProtection="1">
      <alignment vertical="top" wrapText="1"/>
    </xf>
    <xf numFmtId="0" fontId="13" fillId="2" borderId="8" xfId="0" applyFont="1" applyFill="1" applyBorder="1" applyAlignment="1" applyProtection="1">
      <alignment vertical="top" wrapText="1"/>
    </xf>
    <xf numFmtId="0" fontId="3" fillId="0" borderId="0" xfId="0" applyFont="1" applyAlignment="1" applyProtection="1">
      <alignment vertical="center" wrapText="1"/>
    </xf>
    <xf numFmtId="0" fontId="13" fillId="2" borderId="9" xfId="0" applyFont="1" applyFill="1" applyBorder="1" applyAlignment="1" applyProtection="1">
      <alignment vertical="center" wrapText="1"/>
    </xf>
    <xf numFmtId="0" fontId="13" fillId="2" borderId="3"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3" fillId="2" borderId="6" xfId="0" applyFont="1" applyFill="1" applyBorder="1" applyAlignment="1" applyProtection="1">
      <alignment vertical="center" wrapText="1"/>
    </xf>
    <xf numFmtId="0" fontId="13" fillId="2" borderId="7"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3" fillId="0" borderId="0" xfId="0" applyFont="1" applyFill="1" applyAlignment="1" applyProtection="1">
      <alignment wrapText="1"/>
    </xf>
    <xf numFmtId="0" fontId="13" fillId="0" borderId="3" xfId="0" applyFont="1" applyBorder="1" applyAlignment="1" applyProtection="1">
      <alignment horizontal="center" wrapText="1"/>
    </xf>
    <xf numFmtId="0" fontId="13" fillId="0" borderId="0" xfId="0" applyFont="1" applyFill="1" applyBorder="1" applyAlignment="1" applyProtection="1">
      <alignment vertical="top" wrapText="1"/>
    </xf>
    <xf numFmtId="0" fontId="12" fillId="0" borderId="0" xfId="0" applyFont="1" applyBorder="1" applyAlignment="1" applyProtection="1">
      <alignment horizontal="center" wrapText="1"/>
    </xf>
    <xf numFmtId="0" fontId="12" fillId="0" borderId="7" xfId="0" applyFont="1" applyBorder="1" applyAlignment="1" applyProtection="1">
      <alignment horizontal="center" wrapText="1"/>
    </xf>
    <xf numFmtId="0" fontId="13" fillId="2" borderId="9" xfId="0" applyFont="1" applyFill="1" applyBorder="1" applyAlignment="1" applyProtection="1">
      <alignment horizontal="left" vertical="top"/>
    </xf>
    <xf numFmtId="0" fontId="13" fillId="2" borderId="3" xfId="0" applyFont="1" applyFill="1" applyBorder="1" applyAlignment="1" applyProtection="1">
      <alignment horizontal="left" vertical="top"/>
    </xf>
    <xf numFmtId="0" fontId="13" fillId="2" borderId="10" xfId="0" applyFont="1" applyFill="1" applyBorder="1" applyAlignment="1" applyProtection="1">
      <alignment horizontal="left" vertical="top"/>
    </xf>
    <xf numFmtId="0" fontId="13" fillId="2" borderId="6" xfId="0" applyFont="1" applyFill="1" applyBorder="1" applyAlignment="1" applyProtection="1">
      <alignment horizontal="left" vertical="top"/>
    </xf>
    <xf numFmtId="0" fontId="13" fillId="2" borderId="7" xfId="0" applyFont="1" applyFill="1" applyBorder="1" applyAlignment="1" applyProtection="1">
      <alignment horizontal="left" vertical="top"/>
    </xf>
    <xf numFmtId="0" fontId="13" fillId="2" borderId="8" xfId="0" applyFont="1" applyFill="1" applyBorder="1" applyAlignment="1" applyProtection="1">
      <alignment horizontal="left" vertical="top"/>
    </xf>
    <xf numFmtId="0" fontId="13" fillId="2" borderId="9"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13" fillId="2" borderId="10"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13" fillId="2" borderId="7" xfId="0" applyFont="1" applyFill="1" applyBorder="1" applyAlignment="1" applyProtection="1">
      <alignment horizontal="left" vertical="top" wrapText="1"/>
    </xf>
    <xf numFmtId="0" fontId="13" fillId="2" borderId="8" xfId="0" applyFont="1" applyFill="1" applyBorder="1" applyAlignment="1" applyProtection="1">
      <alignment horizontal="left" vertical="top" wrapText="1"/>
    </xf>
    <xf numFmtId="0" fontId="13" fillId="0" borderId="7" xfId="0" applyFont="1" applyBorder="1" applyAlignment="1" applyProtection="1">
      <alignment horizontal="center" vertical="top"/>
    </xf>
    <xf numFmtId="0" fontId="13" fillId="0" borderId="0" xfId="0" applyFont="1" applyBorder="1" applyAlignment="1" applyProtection="1">
      <alignment horizontal="center" vertical="top"/>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13" fillId="0" borderId="0" xfId="0" applyFont="1" applyAlignment="1" applyProtection="1">
      <alignment horizontal="center" vertical="top" wrapText="1"/>
    </xf>
    <xf numFmtId="0" fontId="45" fillId="2" borderId="3" xfId="0" applyFont="1" applyFill="1" applyBorder="1" applyAlignment="1" applyProtection="1">
      <alignment vertical="center" wrapText="1"/>
    </xf>
    <xf numFmtId="0" fontId="45" fillId="2" borderId="10" xfId="0" applyFont="1" applyFill="1" applyBorder="1" applyAlignment="1" applyProtection="1">
      <alignment vertical="center" wrapText="1"/>
    </xf>
    <xf numFmtId="0" fontId="45" fillId="2" borderId="7" xfId="0" applyFont="1" applyFill="1" applyBorder="1" applyAlignment="1" applyProtection="1">
      <alignment vertical="center" wrapText="1"/>
    </xf>
    <xf numFmtId="0" fontId="45" fillId="2" borderId="8" xfId="0" applyFont="1" applyFill="1" applyBorder="1" applyAlignment="1" applyProtection="1">
      <alignment vertical="center" wrapText="1"/>
    </xf>
    <xf numFmtId="0" fontId="4" fillId="0" borderId="17" xfId="0" applyFont="1" applyBorder="1" applyAlignment="1" applyProtection="1">
      <alignment wrapText="1"/>
    </xf>
    <xf numFmtId="0" fontId="4" fillId="0" borderId="42" xfId="0" applyFont="1" applyBorder="1" applyAlignment="1" applyProtection="1">
      <alignment wrapText="1"/>
    </xf>
    <xf numFmtId="0" fontId="9" fillId="2" borderId="5"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24" fillId="0" borderId="3"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top" wrapText="1"/>
    </xf>
    <xf numFmtId="0" fontId="13" fillId="2" borderId="9" xfId="0" applyFont="1" applyFill="1" applyBorder="1" applyAlignment="1" applyProtection="1">
      <alignment vertical="top"/>
    </xf>
    <xf numFmtId="0" fontId="13" fillId="2" borderId="6" xfId="0" applyFont="1" applyFill="1" applyBorder="1" applyAlignment="1" applyProtection="1">
      <alignment vertical="top"/>
    </xf>
    <xf numFmtId="0" fontId="46" fillId="0" borderId="3" xfId="0" applyFont="1" applyBorder="1" applyAlignment="1" applyProtection="1">
      <alignment horizontal="center" wrapText="1"/>
    </xf>
    <xf numFmtId="0" fontId="13" fillId="0" borderId="0" xfId="0" applyFont="1" applyFill="1" applyBorder="1" applyAlignment="1" applyProtection="1">
      <alignment horizontal="center" wrapText="1"/>
    </xf>
    <xf numFmtId="0" fontId="3" fillId="0" borderId="0" xfId="0" applyFont="1" applyBorder="1" applyAlignment="1" applyProtection="1">
      <alignment wrapText="1"/>
    </xf>
    <xf numFmtId="0" fontId="13" fillId="2" borderId="12" xfId="0" applyFont="1" applyFill="1" applyBorder="1" applyAlignment="1" applyProtection="1">
      <alignment vertical="top" wrapText="1"/>
    </xf>
    <xf numFmtId="0" fontId="13" fillId="2" borderId="0" xfId="0" applyFont="1" applyFill="1" applyBorder="1" applyAlignment="1" applyProtection="1">
      <alignment vertical="top" wrapText="1"/>
    </xf>
    <xf numFmtId="0" fontId="13" fillId="2" borderId="4"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19" xfId="0" applyFont="1" applyBorder="1" applyAlignment="1" applyProtection="1">
      <alignment vertical="center" wrapText="1"/>
    </xf>
    <xf numFmtId="0" fontId="4" fillId="0" borderId="43" xfId="0" applyFont="1" applyBorder="1" applyAlignment="1" applyProtection="1">
      <alignment vertical="center" wrapText="1"/>
    </xf>
    <xf numFmtId="0" fontId="4" fillId="0" borderId="18" xfId="0" applyFont="1" applyBorder="1" applyAlignment="1" applyProtection="1">
      <alignment vertical="center" wrapText="1"/>
    </xf>
    <xf numFmtId="0" fontId="4" fillId="0" borderId="36" xfId="0" applyFont="1" applyBorder="1" applyAlignment="1" applyProtection="1">
      <alignment vertical="center" wrapText="1"/>
    </xf>
    <xf numFmtId="0" fontId="4" fillId="0" borderId="48"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5" fillId="0" borderId="0" xfId="0" applyFont="1" applyBorder="1" applyAlignment="1" applyProtection="1">
      <alignment horizontal="center" vertical="center" wrapText="1"/>
    </xf>
    <xf numFmtId="0" fontId="4" fillId="0" borderId="17" xfId="0" applyFont="1" applyBorder="1" applyAlignment="1" applyProtection="1">
      <alignment vertical="center" wrapText="1"/>
    </xf>
    <xf numFmtId="0" fontId="4" fillId="0" borderId="42" xfId="0" applyFont="1" applyBorder="1" applyAlignment="1" applyProtection="1">
      <alignment vertical="center" wrapText="1"/>
    </xf>
    <xf numFmtId="0" fontId="12" fillId="0" borderId="39" xfId="0" applyFont="1" applyFill="1" applyBorder="1" applyAlignment="1" applyProtection="1">
      <alignment vertical="center" wrapText="1"/>
    </xf>
    <xf numFmtId="0" fontId="12" fillId="0" borderId="40" xfId="0" applyFont="1" applyFill="1" applyBorder="1" applyAlignment="1" applyProtection="1">
      <alignment vertical="center" wrapText="1"/>
    </xf>
    <xf numFmtId="0" fontId="4" fillId="0" borderId="38" xfId="0" applyFont="1" applyBorder="1" applyAlignment="1" applyProtection="1">
      <alignment vertical="center" wrapText="1"/>
    </xf>
    <xf numFmtId="0" fontId="4" fillId="0" borderId="41" xfId="0" applyFont="1" applyBorder="1" applyAlignment="1" applyProtection="1">
      <alignment vertical="center" wrapText="1"/>
    </xf>
    <xf numFmtId="0" fontId="13" fillId="2" borderId="3" xfId="0" applyFont="1" applyFill="1" applyBorder="1" applyAlignment="1" applyProtection="1">
      <alignment vertical="top"/>
    </xf>
    <xf numFmtId="0" fontId="13" fillId="2" borderId="10" xfId="0" applyFont="1" applyFill="1" applyBorder="1" applyAlignment="1" applyProtection="1">
      <alignment vertical="top"/>
    </xf>
    <xf numFmtId="0" fontId="13" fillId="2" borderId="7" xfId="0" applyFont="1" applyFill="1" applyBorder="1" applyAlignment="1" applyProtection="1">
      <alignment vertical="top"/>
    </xf>
    <xf numFmtId="0" fontId="13" fillId="2" borderId="8" xfId="0" applyFont="1" applyFill="1" applyBorder="1" applyAlignment="1" applyProtection="1">
      <alignment vertical="top"/>
    </xf>
    <xf numFmtId="0" fontId="9"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4" fillId="0" borderId="17" xfId="0" applyFont="1" applyBorder="1" applyAlignment="1" applyProtection="1">
      <alignment wrapText="1"/>
      <protection locked="0"/>
    </xf>
    <xf numFmtId="0" fontId="4" fillId="0" borderId="42" xfId="0" applyFont="1" applyBorder="1" applyAlignment="1" applyProtection="1">
      <alignment wrapText="1"/>
      <protection locked="0"/>
    </xf>
    <xf numFmtId="0" fontId="42" fillId="0" borderId="0" xfId="0" applyFont="1" applyBorder="1" applyAlignment="1" applyProtection="1">
      <alignment horizontal="center"/>
    </xf>
    <xf numFmtId="0" fontId="3" fillId="0" borderId="0" xfId="0" applyFont="1" applyBorder="1" applyAlignment="1" applyProtection="1">
      <alignment horizontal="justify" vertical="top" wrapText="1"/>
    </xf>
    <xf numFmtId="0" fontId="13" fillId="0" borderId="0" xfId="0" applyFont="1" applyFill="1" applyAlignment="1" applyProtection="1">
      <alignment horizontal="left" vertical="center"/>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0" fillId="0" borderId="0" xfId="0" applyAlignment="1">
      <alignment horizontal="center"/>
    </xf>
    <xf numFmtId="0" fontId="4" fillId="0" borderId="7" xfId="0" applyFont="1" applyBorder="1" applyAlignment="1">
      <alignment horizontal="right"/>
    </xf>
    <xf numFmtId="0" fontId="4" fillId="0" borderId="1" xfId="0" applyFont="1" applyFill="1" applyBorder="1" applyAlignment="1" applyProtection="1">
      <alignment horizontal="left" vertical="center"/>
      <protection hidden="1"/>
    </xf>
    <xf numFmtId="0" fontId="4" fillId="0" borderId="2" xfId="0" applyFont="1" applyFill="1" applyBorder="1" applyAlignment="1" applyProtection="1">
      <alignment horizontal="left" vertical="center"/>
      <protection hidden="1"/>
    </xf>
    <xf numFmtId="0" fontId="17" fillId="0" borderId="0" xfId="0" applyFont="1" applyFill="1" applyAlignment="1" applyProtection="1">
      <alignment horizontal="left" vertical="center" wrapText="1"/>
    </xf>
    <xf numFmtId="0" fontId="13" fillId="0" borderId="0" xfId="0" applyFont="1" applyFill="1" applyBorder="1" applyAlignment="1" applyProtection="1">
      <alignment horizontal="left"/>
    </xf>
    <xf numFmtId="0" fontId="0" fillId="0" borderId="0" xfId="0" applyAlignment="1">
      <alignment horizontal="center" wrapText="1"/>
    </xf>
    <xf numFmtId="0" fontId="13" fillId="2" borderId="9"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4" fillId="0" borderId="7" xfId="0" applyFont="1" applyBorder="1" applyAlignment="1">
      <alignment horizontal="center"/>
    </xf>
    <xf numFmtId="0" fontId="13" fillId="0" borderId="0" xfId="0" applyFont="1" applyFill="1" applyBorder="1" applyAlignment="1" applyProtection="1">
      <alignment horizontal="left" wrapText="1"/>
    </xf>
    <xf numFmtId="0" fontId="13" fillId="2" borderId="12"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cellXfs>
  <cellStyles count="3">
    <cellStyle name="Kontrolní buňka" xfId="1" builtinId="23"/>
    <cellStyle name="Normální" xfId="0" builtinId="0"/>
    <cellStyle name="Vysvětlující text" xfId="2" builtinId="53"/>
  </cellStyles>
  <dxfs count="156">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1"/>
      </font>
    </dxf>
    <dxf>
      <font>
        <color theme="0"/>
      </font>
      <border>
        <left/>
        <right/>
        <top/>
        <bottom/>
      </border>
    </dxf>
    <dxf>
      <font>
        <color theme="0"/>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rgb="FFFF0000"/>
      </font>
      <fill>
        <patternFill>
          <bgColor theme="9" tint="0.79998168889431442"/>
        </patternFill>
      </fill>
      <border>
        <left/>
        <right/>
        <top/>
        <bottom/>
        <vertical/>
        <horizontal/>
      </border>
    </dxf>
    <dxf>
      <font>
        <color rgb="FFFF0000"/>
      </font>
      <fill>
        <patternFill>
          <bgColor theme="9" tint="0.79998168889431442"/>
        </patternFill>
      </fill>
      <border>
        <left/>
        <right/>
        <top/>
        <bottom/>
        <vertical/>
        <horizontal/>
      </border>
    </dxf>
    <dxf>
      <font>
        <b val="0"/>
        <i/>
        <color theme="0" tint="-0.499984740745262"/>
      </font>
    </dxf>
    <dxf>
      <font>
        <b val="0"/>
        <i/>
        <color theme="0" tint="-0.499984740745262"/>
      </font>
    </dxf>
    <dxf>
      <font>
        <b val="0"/>
        <i/>
        <color theme="0" tint="-0.499984740745262"/>
      </font>
      <fill>
        <patternFill patternType="none">
          <bgColor auto="1"/>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Data!$W$1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firstButton="1" fmlaLink="Data!$W$13"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Data!$W$15"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Data!$W$17"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Data!$W$19"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Data!$W$2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firstButton="1" fmlaLink="Data!$W$6" lockText="1"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firstButton="1" fmlaLink="Data!$W$8"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Data!$W$10"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firstButton="1" fmlaLink="Data!$W$12"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Data!$W$14"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firstButton="1" fmlaLink="Data!$W$16"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Radio" firstButton="1" fmlaLink="Data!$W$18"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firstButton="1" fmlaLink="Data!$W$20"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Radio" firstButton="1" fmlaLink="Data!$W$24"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checked="Checked" firstButton="1" fmlaLink="Data!$W$2"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Data!$W$4"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Data!$W$23"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firstButton="1" fmlaLink="Data!$W$9"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Data!$W$5" lockText="1" noThreeD="1"/>
</file>

<file path=xl/ctrlProps/ctrlProp70.xml><?xml version="1.0" encoding="utf-8"?>
<formControlPr xmlns="http://schemas.microsoft.com/office/spreadsheetml/2009/9/main" objectType="Radio" firstButton="1" fmlaLink="Data!$W$22"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W$7"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623887</xdr:colOff>
      <xdr:row>236</xdr:row>
      <xdr:rowOff>123825</xdr:rowOff>
    </xdr:from>
    <xdr:to>
      <xdr:col>4</xdr:col>
      <xdr:colOff>814387</xdr:colOff>
      <xdr:row>238</xdr:row>
      <xdr:rowOff>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2166937" y="42071925"/>
          <a:ext cx="190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33</xdr:row>
          <xdr:rowOff>152400</xdr:rowOff>
        </xdr:from>
        <xdr:to>
          <xdr:col>1</xdr:col>
          <xdr:colOff>3829050</xdr:colOff>
          <xdr:row>34</xdr:row>
          <xdr:rowOff>114300</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33</xdr:row>
          <xdr:rowOff>152400</xdr:rowOff>
        </xdr:from>
        <xdr:to>
          <xdr:col>2</xdr:col>
          <xdr:colOff>228600</xdr:colOff>
          <xdr:row>34</xdr:row>
          <xdr:rowOff>114300</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41</xdr:row>
          <xdr:rowOff>28575</xdr:rowOff>
        </xdr:from>
        <xdr:to>
          <xdr:col>1</xdr:col>
          <xdr:colOff>3800475</xdr:colOff>
          <xdr:row>41</xdr:row>
          <xdr:rowOff>152400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3867150</xdr:colOff>
          <xdr:row>41</xdr:row>
          <xdr:rowOff>38100</xdr:rowOff>
        </xdr:from>
        <xdr:to>
          <xdr:col>2</xdr:col>
          <xdr:colOff>266700</xdr:colOff>
          <xdr:row>41</xdr:row>
          <xdr:rowOff>161925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43</xdr:row>
          <xdr:rowOff>152400</xdr:rowOff>
        </xdr:from>
        <xdr:to>
          <xdr:col>1</xdr:col>
          <xdr:colOff>3838575</xdr:colOff>
          <xdr:row>44</xdr:row>
          <xdr:rowOff>133350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43</xdr:row>
          <xdr:rowOff>161925</xdr:rowOff>
        </xdr:from>
        <xdr:to>
          <xdr:col>2</xdr:col>
          <xdr:colOff>200025</xdr:colOff>
          <xdr:row>44</xdr:row>
          <xdr:rowOff>142875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55</xdr:row>
          <xdr:rowOff>0</xdr:rowOff>
        </xdr:from>
        <xdr:to>
          <xdr:col>1</xdr:col>
          <xdr:colOff>3781425</xdr:colOff>
          <xdr:row>55</xdr:row>
          <xdr:rowOff>161925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3819525</xdr:colOff>
          <xdr:row>55</xdr:row>
          <xdr:rowOff>9525</xdr:rowOff>
        </xdr:from>
        <xdr:to>
          <xdr:col>2</xdr:col>
          <xdr:colOff>180975</xdr:colOff>
          <xdr:row>55</xdr:row>
          <xdr:rowOff>161925</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54</xdr:row>
          <xdr:rowOff>0</xdr:rowOff>
        </xdr:from>
        <xdr:to>
          <xdr:col>2</xdr:col>
          <xdr:colOff>323850</xdr:colOff>
          <xdr:row>56</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66</xdr:row>
          <xdr:rowOff>0</xdr:rowOff>
        </xdr:from>
        <xdr:to>
          <xdr:col>3</xdr:col>
          <xdr:colOff>0</xdr:colOff>
          <xdr:row>68</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82</xdr:row>
          <xdr:rowOff>114300</xdr:rowOff>
        </xdr:from>
        <xdr:to>
          <xdr:col>1</xdr:col>
          <xdr:colOff>3838575</xdr:colOff>
          <xdr:row>83</xdr:row>
          <xdr:rowOff>114300</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82</xdr:row>
          <xdr:rowOff>114300</xdr:rowOff>
        </xdr:from>
        <xdr:to>
          <xdr:col>2</xdr:col>
          <xdr:colOff>247650</xdr:colOff>
          <xdr:row>83</xdr:row>
          <xdr:rowOff>114300</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121</xdr:row>
          <xdr:rowOff>200025</xdr:rowOff>
        </xdr:from>
        <xdr:to>
          <xdr:col>1</xdr:col>
          <xdr:colOff>3876675</xdr:colOff>
          <xdr:row>122</xdr:row>
          <xdr:rowOff>161925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122</xdr:row>
          <xdr:rowOff>19050</xdr:rowOff>
        </xdr:from>
        <xdr:to>
          <xdr:col>2</xdr:col>
          <xdr:colOff>200025</xdr:colOff>
          <xdr:row>122</xdr:row>
          <xdr:rowOff>152400</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121</xdr:row>
          <xdr:rowOff>0</xdr:rowOff>
        </xdr:from>
        <xdr:to>
          <xdr:col>2</xdr:col>
          <xdr:colOff>323850</xdr:colOff>
          <xdr:row>123</xdr:row>
          <xdr:rowOff>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142</xdr:row>
          <xdr:rowOff>190500</xdr:rowOff>
        </xdr:from>
        <xdr:to>
          <xdr:col>1</xdr:col>
          <xdr:colOff>3867150</xdr:colOff>
          <xdr:row>143</xdr:row>
          <xdr:rowOff>171450</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143</xdr:row>
          <xdr:rowOff>19050</xdr:rowOff>
        </xdr:from>
        <xdr:to>
          <xdr:col>2</xdr:col>
          <xdr:colOff>95250</xdr:colOff>
          <xdr:row>143</xdr:row>
          <xdr:rowOff>171450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142</xdr:row>
          <xdr:rowOff>0</xdr:rowOff>
        </xdr:from>
        <xdr:to>
          <xdr:col>2</xdr:col>
          <xdr:colOff>323850</xdr:colOff>
          <xdr:row>144</xdr:row>
          <xdr:rowOff>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152</xdr:row>
          <xdr:rowOff>200025</xdr:rowOff>
        </xdr:from>
        <xdr:to>
          <xdr:col>1</xdr:col>
          <xdr:colOff>3848100</xdr:colOff>
          <xdr:row>153</xdr:row>
          <xdr:rowOff>142875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152</xdr:row>
          <xdr:rowOff>200025</xdr:rowOff>
        </xdr:from>
        <xdr:to>
          <xdr:col>2</xdr:col>
          <xdr:colOff>228600</xdr:colOff>
          <xdr:row>153</xdr:row>
          <xdr:rowOff>152400</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152</xdr:row>
          <xdr:rowOff>0</xdr:rowOff>
        </xdr:from>
        <xdr:to>
          <xdr:col>2</xdr:col>
          <xdr:colOff>323850</xdr:colOff>
          <xdr:row>154</xdr:row>
          <xdr:rowOff>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166</xdr:row>
          <xdr:rowOff>0</xdr:rowOff>
        </xdr:from>
        <xdr:to>
          <xdr:col>1</xdr:col>
          <xdr:colOff>3848100</xdr:colOff>
          <xdr:row>166</xdr:row>
          <xdr:rowOff>161925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166</xdr:row>
          <xdr:rowOff>9525</xdr:rowOff>
        </xdr:from>
        <xdr:to>
          <xdr:col>2</xdr:col>
          <xdr:colOff>123825</xdr:colOff>
          <xdr:row>166</xdr:row>
          <xdr:rowOff>161925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164</xdr:row>
          <xdr:rowOff>0</xdr:rowOff>
        </xdr:from>
        <xdr:to>
          <xdr:col>2</xdr:col>
          <xdr:colOff>323850</xdr:colOff>
          <xdr:row>167</xdr:row>
          <xdr:rowOff>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178</xdr:row>
          <xdr:rowOff>19050</xdr:rowOff>
        </xdr:from>
        <xdr:to>
          <xdr:col>1</xdr:col>
          <xdr:colOff>3829050</xdr:colOff>
          <xdr:row>178</xdr:row>
          <xdr:rowOff>171450</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178</xdr:row>
          <xdr:rowOff>28575</xdr:rowOff>
        </xdr:from>
        <xdr:to>
          <xdr:col>2</xdr:col>
          <xdr:colOff>238125</xdr:colOff>
          <xdr:row>178</xdr:row>
          <xdr:rowOff>171450</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51</xdr:row>
          <xdr:rowOff>19050</xdr:rowOff>
        </xdr:from>
        <xdr:to>
          <xdr:col>1</xdr:col>
          <xdr:colOff>3781425</xdr:colOff>
          <xdr:row>51</xdr:row>
          <xdr:rowOff>171450</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51</xdr:row>
          <xdr:rowOff>19050</xdr:rowOff>
        </xdr:from>
        <xdr:to>
          <xdr:col>2</xdr:col>
          <xdr:colOff>200025</xdr:colOff>
          <xdr:row>51</xdr:row>
          <xdr:rowOff>171450</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63</xdr:row>
          <xdr:rowOff>47625</xdr:rowOff>
        </xdr:from>
        <xdr:to>
          <xdr:col>1</xdr:col>
          <xdr:colOff>3781425</xdr:colOff>
          <xdr:row>63</xdr:row>
          <xdr:rowOff>180975</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63</xdr:row>
          <xdr:rowOff>47625</xdr:rowOff>
        </xdr:from>
        <xdr:to>
          <xdr:col>2</xdr:col>
          <xdr:colOff>247650</xdr:colOff>
          <xdr:row>63</xdr:row>
          <xdr:rowOff>180975</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78</xdr:row>
          <xdr:rowOff>19050</xdr:rowOff>
        </xdr:from>
        <xdr:to>
          <xdr:col>1</xdr:col>
          <xdr:colOff>3819525</xdr:colOff>
          <xdr:row>78</xdr:row>
          <xdr:rowOff>171450</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3819525</xdr:colOff>
          <xdr:row>78</xdr:row>
          <xdr:rowOff>28575</xdr:rowOff>
        </xdr:from>
        <xdr:to>
          <xdr:col>2</xdr:col>
          <xdr:colOff>180975</xdr:colOff>
          <xdr:row>78</xdr:row>
          <xdr:rowOff>171450</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116</xdr:row>
          <xdr:rowOff>19050</xdr:rowOff>
        </xdr:from>
        <xdr:to>
          <xdr:col>1</xdr:col>
          <xdr:colOff>3829050</xdr:colOff>
          <xdr:row>116</xdr:row>
          <xdr:rowOff>180975</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116</xdr:row>
          <xdr:rowOff>28575</xdr:rowOff>
        </xdr:from>
        <xdr:to>
          <xdr:col>2</xdr:col>
          <xdr:colOff>209550</xdr:colOff>
          <xdr:row>116</xdr:row>
          <xdr:rowOff>180975</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140</xdr:row>
          <xdr:rowOff>28575</xdr:rowOff>
        </xdr:from>
        <xdr:to>
          <xdr:col>1</xdr:col>
          <xdr:colOff>3848100</xdr:colOff>
          <xdr:row>140</xdr:row>
          <xdr:rowOff>171450</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140</xdr:row>
          <xdr:rowOff>28575</xdr:rowOff>
        </xdr:from>
        <xdr:to>
          <xdr:col>2</xdr:col>
          <xdr:colOff>247650</xdr:colOff>
          <xdr:row>140</xdr:row>
          <xdr:rowOff>180975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150</xdr:row>
          <xdr:rowOff>19050</xdr:rowOff>
        </xdr:from>
        <xdr:to>
          <xdr:col>1</xdr:col>
          <xdr:colOff>3838575</xdr:colOff>
          <xdr:row>150</xdr:row>
          <xdr:rowOff>152400</xdr:rowOff>
        </xdr:to>
        <xdr:sp macro="" textlink="">
          <xdr:nvSpPr>
            <xdr:cNvPr id="1659" name="Option Button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150</xdr:row>
          <xdr:rowOff>28575</xdr:rowOff>
        </xdr:from>
        <xdr:to>
          <xdr:col>2</xdr:col>
          <xdr:colOff>219075</xdr:colOff>
          <xdr:row>150</xdr:row>
          <xdr:rowOff>161925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162</xdr:row>
          <xdr:rowOff>19050</xdr:rowOff>
        </xdr:from>
        <xdr:to>
          <xdr:col>1</xdr:col>
          <xdr:colOff>3800475</xdr:colOff>
          <xdr:row>162</xdr:row>
          <xdr:rowOff>171450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162</xdr:row>
          <xdr:rowOff>19050</xdr:rowOff>
        </xdr:from>
        <xdr:to>
          <xdr:col>2</xdr:col>
          <xdr:colOff>209550</xdr:colOff>
          <xdr:row>162</xdr:row>
          <xdr:rowOff>171450</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172</xdr:row>
          <xdr:rowOff>9525</xdr:rowOff>
        </xdr:from>
        <xdr:to>
          <xdr:col>1</xdr:col>
          <xdr:colOff>3848100</xdr:colOff>
          <xdr:row>172</xdr:row>
          <xdr:rowOff>161925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172</xdr:row>
          <xdr:rowOff>0</xdr:rowOff>
        </xdr:from>
        <xdr:to>
          <xdr:col>2</xdr:col>
          <xdr:colOff>123825</xdr:colOff>
          <xdr:row>172</xdr:row>
          <xdr:rowOff>161925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249</xdr:row>
          <xdr:rowOff>19050</xdr:rowOff>
        </xdr:from>
        <xdr:to>
          <xdr:col>1</xdr:col>
          <xdr:colOff>3819525</xdr:colOff>
          <xdr:row>249</xdr:row>
          <xdr:rowOff>152400</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3867150</xdr:colOff>
          <xdr:row>249</xdr:row>
          <xdr:rowOff>9525</xdr:rowOff>
        </xdr:from>
        <xdr:to>
          <xdr:col>2</xdr:col>
          <xdr:colOff>247650</xdr:colOff>
          <xdr:row>249</xdr:row>
          <xdr:rowOff>152400</xdr:rowOff>
        </xdr:to>
        <xdr:sp macro="" textlink="">
          <xdr:nvSpPr>
            <xdr:cNvPr id="1676" name="Option Button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1</xdr:col>
          <xdr:colOff>638175</xdr:colOff>
          <xdr:row>24</xdr:row>
          <xdr:rowOff>180975</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38100</xdr:rowOff>
        </xdr:from>
        <xdr:to>
          <xdr:col>1</xdr:col>
          <xdr:colOff>1476375</xdr:colOff>
          <xdr:row>24</xdr:row>
          <xdr:rowOff>171450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clientData/>
      </xdr:twoCellAnchor>
    </mc:Choice>
    <mc:Fallback/>
  </mc:AlternateContent>
  <xdr:twoCellAnchor>
    <xdr:from>
      <xdr:col>4</xdr:col>
      <xdr:colOff>623887</xdr:colOff>
      <xdr:row>237</xdr:row>
      <xdr:rowOff>123825</xdr:rowOff>
    </xdr:from>
    <xdr:to>
      <xdr:col>4</xdr:col>
      <xdr:colOff>814387</xdr:colOff>
      <xdr:row>239</xdr:row>
      <xdr:rowOff>0</xdr:rowOff>
    </xdr:to>
    <xdr:sp macro="" textlink="">
      <xdr:nvSpPr>
        <xdr:cNvPr id="76" name="TextovéPole 75">
          <a:extLst>
            <a:ext uri="{FF2B5EF4-FFF2-40B4-BE49-F238E27FC236}">
              <a16:creationId xmlns:a16="http://schemas.microsoft.com/office/drawing/2014/main" id="{00000000-0008-0000-0000-00004C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238</xdr:row>
      <xdr:rowOff>123825</xdr:rowOff>
    </xdr:from>
    <xdr:to>
      <xdr:col>4</xdr:col>
      <xdr:colOff>814387</xdr:colOff>
      <xdr:row>240</xdr:row>
      <xdr:rowOff>0</xdr:rowOff>
    </xdr:to>
    <xdr:sp macro="" textlink="">
      <xdr:nvSpPr>
        <xdr:cNvPr id="77" name="TextovéPole 76">
          <a:extLst>
            <a:ext uri="{FF2B5EF4-FFF2-40B4-BE49-F238E27FC236}">
              <a16:creationId xmlns:a16="http://schemas.microsoft.com/office/drawing/2014/main" id="{00000000-0008-0000-0000-00004D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239</xdr:row>
      <xdr:rowOff>123825</xdr:rowOff>
    </xdr:from>
    <xdr:to>
      <xdr:col>4</xdr:col>
      <xdr:colOff>814387</xdr:colOff>
      <xdr:row>241</xdr:row>
      <xdr:rowOff>0</xdr:rowOff>
    </xdr:to>
    <xdr:sp macro="" textlink="">
      <xdr:nvSpPr>
        <xdr:cNvPr id="78" name="TextovéPole 77">
          <a:extLst>
            <a:ext uri="{FF2B5EF4-FFF2-40B4-BE49-F238E27FC236}">
              <a16:creationId xmlns:a16="http://schemas.microsoft.com/office/drawing/2014/main" id="{00000000-0008-0000-0000-00004E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238</xdr:row>
      <xdr:rowOff>123825</xdr:rowOff>
    </xdr:from>
    <xdr:to>
      <xdr:col>4</xdr:col>
      <xdr:colOff>814387</xdr:colOff>
      <xdr:row>240</xdr:row>
      <xdr:rowOff>0</xdr:rowOff>
    </xdr:to>
    <xdr:sp macro="" textlink="">
      <xdr:nvSpPr>
        <xdr:cNvPr id="82" name="TextovéPole 81">
          <a:extLst>
            <a:ext uri="{FF2B5EF4-FFF2-40B4-BE49-F238E27FC236}">
              <a16:creationId xmlns:a16="http://schemas.microsoft.com/office/drawing/2014/main" id="{00000000-0008-0000-0000-000052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239</xdr:row>
      <xdr:rowOff>123825</xdr:rowOff>
    </xdr:from>
    <xdr:to>
      <xdr:col>4</xdr:col>
      <xdr:colOff>814387</xdr:colOff>
      <xdr:row>241</xdr:row>
      <xdr:rowOff>0</xdr:rowOff>
    </xdr:to>
    <xdr:sp macro="" textlink="">
      <xdr:nvSpPr>
        <xdr:cNvPr id="83" name="TextovéPole 82">
          <a:extLst>
            <a:ext uri="{FF2B5EF4-FFF2-40B4-BE49-F238E27FC236}">
              <a16:creationId xmlns:a16="http://schemas.microsoft.com/office/drawing/2014/main" id="{00000000-0008-0000-0000-000053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0</xdr:rowOff>
        </xdr:to>
        <xdr:sp macro="" textlink="">
          <xdr:nvSpPr>
            <xdr:cNvPr id="1730" name="Group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51</xdr:row>
          <xdr:rowOff>0</xdr:rowOff>
        </xdr:from>
        <xdr:to>
          <xdr:col>3</xdr:col>
          <xdr:colOff>0</xdr:colOff>
          <xdr:row>52</xdr:row>
          <xdr:rowOff>0</xdr:rowOff>
        </xdr:to>
        <xdr:sp macro="" textlink="">
          <xdr:nvSpPr>
            <xdr:cNvPr id="1734" name="Group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77</xdr:row>
          <xdr:rowOff>190500</xdr:rowOff>
        </xdr:from>
        <xdr:to>
          <xdr:col>3</xdr:col>
          <xdr:colOff>0</xdr:colOff>
          <xdr:row>78</xdr:row>
          <xdr:rowOff>200025</xdr:rowOff>
        </xdr:to>
        <xdr:sp macro="" textlink="">
          <xdr:nvSpPr>
            <xdr:cNvPr id="1736" name="Group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116</xdr:row>
          <xdr:rowOff>0</xdr:rowOff>
        </xdr:from>
        <xdr:to>
          <xdr:col>2</xdr:col>
          <xdr:colOff>295275</xdr:colOff>
          <xdr:row>116</xdr:row>
          <xdr:rowOff>200025</xdr:rowOff>
        </xdr:to>
        <xdr:sp macro="" textlink="">
          <xdr:nvSpPr>
            <xdr:cNvPr id="1737" name="Group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43</xdr:row>
          <xdr:rowOff>0</xdr:rowOff>
        </xdr:from>
        <xdr:to>
          <xdr:col>2</xdr:col>
          <xdr:colOff>323850</xdr:colOff>
          <xdr:row>45</xdr:row>
          <xdr:rowOff>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63</xdr:row>
          <xdr:rowOff>0</xdr:rowOff>
        </xdr:from>
        <xdr:to>
          <xdr:col>3</xdr:col>
          <xdr:colOff>0</xdr:colOff>
          <xdr:row>63</xdr:row>
          <xdr:rowOff>200025</xdr:rowOff>
        </xdr:to>
        <xdr:sp macro="" textlink="">
          <xdr:nvSpPr>
            <xdr:cNvPr id="1739" name="Group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140</xdr:row>
          <xdr:rowOff>0</xdr:rowOff>
        </xdr:from>
        <xdr:to>
          <xdr:col>3</xdr:col>
          <xdr:colOff>0</xdr:colOff>
          <xdr:row>141</xdr:row>
          <xdr:rowOff>9525</xdr:rowOff>
        </xdr:to>
        <xdr:sp macro="" textlink="">
          <xdr:nvSpPr>
            <xdr:cNvPr id="1740" name="Group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150</xdr:row>
          <xdr:rowOff>0</xdr:rowOff>
        </xdr:from>
        <xdr:to>
          <xdr:col>2</xdr:col>
          <xdr:colOff>295275</xdr:colOff>
          <xdr:row>150</xdr:row>
          <xdr:rowOff>180975</xdr:rowOff>
        </xdr:to>
        <xdr:sp macro="" textlink="">
          <xdr:nvSpPr>
            <xdr:cNvPr id="1741" name="Group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162</xdr:row>
          <xdr:rowOff>0</xdr:rowOff>
        </xdr:from>
        <xdr:to>
          <xdr:col>2</xdr:col>
          <xdr:colOff>295275</xdr:colOff>
          <xdr:row>162</xdr:row>
          <xdr:rowOff>190500</xdr:rowOff>
        </xdr:to>
        <xdr:sp macro="" textlink="">
          <xdr:nvSpPr>
            <xdr:cNvPr id="1742" name="Group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172</xdr:row>
          <xdr:rowOff>0</xdr:rowOff>
        </xdr:from>
        <xdr:to>
          <xdr:col>3</xdr:col>
          <xdr:colOff>0</xdr:colOff>
          <xdr:row>172</xdr:row>
          <xdr:rowOff>180975</xdr:rowOff>
        </xdr:to>
        <xdr:sp macro="" textlink="">
          <xdr:nvSpPr>
            <xdr:cNvPr id="1743" name="Group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249</xdr:row>
          <xdr:rowOff>0</xdr:rowOff>
        </xdr:from>
        <xdr:to>
          <xdr:col>3</xdr:col>
          <xdr:colOff>0</xdr:colOff>
          <xdr:row>250</xdr:row>
          <xdr:rowOff>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33</xdr:row>
          <xdr:rowOff>0</xdr:rowOff>
        </xdr:from>
        <xdr:to>
          <xdr:col>2</xdr:col>
          <xdr:colOff>323850</xdr:colOff>
          <xdr:row>35</xdr:row>
          <xdr:rowOff>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3390900</xdr:colOff>
          <xdr:row>41</xdr:row>
          <xdr:rowOff>0</xdr:rowOff>
        </xdr:from>
        <xdr:to>
          <xdr:col>3</xdr:col>
          <xdr:colOff>0</xdr:colOff>
          <xdr:row>42</xdr:row>
          <xdr:rowOff>0</xdr:rowOff>
        </xdr:to>
        <xdr:sp macro="" textlink="">
          <xdr:nvSpPr>
            <xdr:cNvPr id="1748" name="Group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177</xdr:row>
          <xdr:rowOff>0</xdr:rowOff>
        </xdr:from>
        <xdr:to>
          <xdr:col>3</xdr:col>
          <xdr:colOff>0</xdr:colOff>
          <xdr:row>179</xdr:row>
          <xdr:rowOff>0</xdr:rowOff>
        </xdr:to>
        <xdr:sp macro="" textlink="">
          <xdr:nvSpPr>
            <xdr:cNvPr id="1750" name="Group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228</xdr:row>
          <xdr:rowOff>0</xdr:rowOff>
        </xdr:from>
        <xdr:to>
          <xdr:col>3</xdr:col>
          <xdr:colOff>9525</xdr:colOff>
          <xdr:row>229</xdr:row>
          <xdr:rowOff>57150</xdr:rowOff>
        </xdr:to>
        <xdr:sp macro="" textlink="">
          <xdr:nvSpPr>
            <xdr:cNvPr id="1751" name="Group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232</xdr:row>
          <xdr:rowOff>0</xdr:rowOff>
        </xdr:from>
        <xdr:to>
          <xdr:col>2</xdr:col>
          <xdr:colOff>323850</xdr:colOff>
          <xdr:row>235</xdr:row>
          <xdr:rowOff>0</xdr:rowOff>
        </xdr:to>
        <xdr:sp macro="" textlink="">
          <xdr:nvSpPr>
            <xdr:cNvPr id="1752" name="Group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81</xdr:row>
          <xdr:rowOff>0</xdr:rowOff>
        </xdr:from>
        <xdr:to>
          <xdr:col>2</xdr:col>
          <xdr:colOff>323850</xdr:colOff>
          <xdr:row>84</xdr:row>
          <xdr:rowOff>0</xdr:rowOff>
        </xdr:to>
        <xdr:sp macro="" textlink="">
          <xdr:nvSpPr>
            <xdr:cNvPr id="1753" name="Group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0</xdr:col>
      <xdr:colOff>1168400</xdr:colOff>
      <xdr:row>25</xdr:row>
      <xdr:rowOff>10500</xdr:rowOff>
    </xdr:from>
    <xdr:to>
      <xdr:col>1</xdr:col>
      <xdr:colOff>114500</xdr:colOff>
      <xdr:row>26</xdr:row>
      <xdr:rowOff>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flipH="1">
          <a:off x="1168400" y="4563450"/>
          <a:ext cx="432000" cy="1800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l"/>
          <a:r>
            <a:rPr lang="cs-CZ" sz="1000">
              <a:ln>
                <a:noFill/>
              </a:ln>
            </a:rPr>
            <a:t>Od*</a:t>
          </a:r>
        </a:p>
      </xdr:txBody>
    </xdr:sp>
    <xdr:clientData/>
  </xdr:twoCellAnchor>
  <xdr:twoCellAnchor>
    <xdr:from>
      <xdr:col>0</xdr:col>
      <xdr:colOff>1161850</xdr:colOff>
      <xdr:row>26</xdr:row>
      <xdr:rowOff>6350</xdr:rowOff>
    </xdr:from>
    <xdr:to>
      <xdr:col>1</xdr:col>
      <xdr:colOff>107950</xdr:colOff>
      <xdr:row>27</xdr:row>
      <xdr:rowOff>6350</xdr:rowOff>
    </xdr:to>
    <xdr:sp macro="" textlink="">
      <xdr:nvSpPr>
        <xdr:cNvPr id="84" name="TextovéPole 83">
          <a:extLst>
            <a:ext uri="{FF2B5EF4-FFF2-40B4-BE49-F238E27FC236}">
              <a16:creationId xmlns:a16="http://schemas.microsoft.com/office/drawing/2014/main" id="{00000000-0008-0000-0000-000054000000}"/>
            </a:ext>
          </a:extLst>
        </xdr:cNvPr>
        <xdr:cNvSpPr txBox="1"/>
      </xdr:nvSpPr>
      <xdr:spPr>
        <a:xfrm>
          <a:off x="1161850" y="4749800"/>
          <a:ext cx="432000" cy="1905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l"/>
          <a:r>
            <a:rPr lang="cs-CZ" sz="1000">
              <a:ln>
                <a:noFill/>
              </a:ln>
            </a:rPr>
            <a:t>Do*</a:t>
          </a:r>
        </a:p>
      </xdr:txBody>
    </xdr:sp>
    <xdr:clientData/>
  </xdr:twoCellAnchor>
  <mc:AlternateContent xmlns:mc="http://schemas.openxmlformats.org/markup-compatibility/2006">
    <mc:Choice xmlns:a14="http://schemas.microsoft.com/office/drawing/2010/main" Requires="a14">
      <xdr:twoCellAnchor editAs="oneCell">
        <xdr:from>
          <xdr:col>1</xdr:col>
          <xdr:colOff>3419475</xdr:colOff>
          <xdr:row>233</xdr:row>
          <xdr:rowOff>66675</xdr:rowOff>
        </xdr:from>
        <xdr:to>
          <xdr:col>1</xdr:col>
          <xdr:colOff>3971925</xdr:colOff>
          <xdr:row>234</xdr:row>
          <xdr:rowOff>123825</xdr:rowOff>
        </xdr:to>
        <xdr:sp macro="" textlink="">
          <xdr:nvSpPr>
            <xdr:cNvPr id="1767" name="Option Button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3857625</xdr:colOff>
          <xdr:row>233</xdr:row>
          <xdr:rowOff>85725</xdr:rowOff>
        </xdr:from>
        <xdr:to>
          <xdr:col>2</xdr:col>
          <xdr:colOff>133350</xdr:colOff>
          <xdr:row>234</xdr:row>
          <xdr:rowOff>114300</xdr:rowOff>
        </xdr:to>
        <xdr:sp macro="" textlink="">
          <xdr:nvSpPr>
            <xdr:cNvPr id="1768" name="Option Button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3438525</xdr:colOff>
          <xdr:row>66</xdr:row>
          <xdr:rowOff>152400</xdr:rowOff>
        </xdr:from>
        <xdr:to>
          <xdr:col>1</xdr:col>
          <xdr:colOff>3857625</xdr:colOff>
          <xdr:row>67</xdr:row>
          <xdr:rowOff>171450</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66</xdr:row>
          <xdr:rowOff>152400</xdr:rowOff>
        </xdr:from>
        <xdr:to>
          <xdr:col>2</xdr:col>
          <xdr:colOff>133350</xdr:colOff>
          <xdr:row>67</xdr:row>
          <xdr:rowOff>161925</xdr:rowOff>
        </xdr:to>
        <xdr:sp macro="" textlink="">
          <xdr:nvSpPr>
            <xdr:cNvPr id="1772" name="Option Button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228</xdr:row>
          <xdr:rowOff>19050</xdr:rowOff>
        </xdr:from>
        <xdr:to>
          <xdr:col>1</xdr:col>
          <xdr:colOff>3705225</xdr:colOff>
          <xdr:row>229</xdr:row>
          <xdr:rowOff>28575</xdr:rowOff>
        </xdr:to>
        <xdr:sp macro="" textlink="">
          <xdr:nvSpPr>
            <xdr:cNvPr id="1781" name="Option Button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228</xdr:row>
          <xdr:rowOff>19050</xdr:rowOff>
        </xdr:from>
        <xdr:to>
          <xdr:col>2</xdr:col>
          <xdr:colOff>180975</xdr:colOff>
          <xdr:row>229</xdr:row>
          <xdr:rowOff>28575</xdr:rowOff>
        </xdr:to>
        <xdr:sp macro="" textlink="">
          <xdr:nvSpPr>
            <xdr:cNvPr id="1783" name="Option Button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10</xdr:row>
          <xdr:rowOff>9525</xdr:rowOff>
        </xdr:from>
        <xdr:to>
          <xdr:col>0</xdr:col>
          <xdr:colOff>1800225</xdr:colOff>
          <xdr:row>11</xdr:row>
          <xdr:rowOff>171450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13</xdr:row>
          <xdr:rowOff>0</xdr:rowOff>
        </xdr:from>
        <xdr:to>
          <xdr:col>0</xdr:col>
          <xdr:colOff>1790700</xdr:colOff>
          <xdr:row>14</xdr:row>
          <xdr:rowOff>152400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0</xdr:rowOff>
        </xdr:from>
        <xdr:to>
          <xdr:col>1</xdr:col>
          <xdr:colOff>1533525</xdr:colOff>
          <xdr:row>14</xdr:row>
          <xdr:rowOff>180975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47625</xdr:rowOff>
        </xdr:from>
        <xdr:to>
          <xdr:col>1</xdr:col>
          <xdr:colOff>1524000</xdr:colOff>
          <xdr:row>17</xdr:row>
          <xdr:rowOff>19050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9525</xdr:rowOff>
        </xdr:from>
        <xdr:to>
          <xdr:col>1</xdr:col>
          <xdr:colOff>1543050</xdr:colOff>
          <xdr:row>11</xdr:row>
          <xdr:rowOff>161925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sng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1524000</xdr:colOff>
          <xdr:row>14</xdr:row>
          <xdr:rowOff>276225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9525</xdr:rowOff>
        </xdr:from>
        <xdr:to>
          <xdr:col>2</xdr:col>
          <xdr:colOff>1552575</xdr:colOff>
          <xdr:row>12</xdr:row>
          <xdr:rowOff>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sng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13</xdr:row>
          <xdr:rowOff>19050</xdr:rowOff>
        </xdr:from>
        <xdr:to>
          <xdr:col>3</xdr:col>
          <xdr:colOff>1504950</xdr:colOff>
          <xdr:row>15</xdr:row>
          <xdr:rowOff>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Skrytí Data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200025</xdr:rowOff>
        </xdr:from>
        <xdr:to>
          <xdr:col>1</xdr:col>
          <xdr:colOff>1533525</xdr:colOff>
          <xdr:row>9</xdr:row>
          <xdr:rowOff>66675</xdr:rowOff>
        </xdr:to>
        <xdr:sp macro="" textlink="">
          <xdr:nvSpPr>
            <xdr:cNvPr id="16403" name="Button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171450</xdr:rowOff>
        </xdr:from>
        <xdr:to>
          <xdr:col>3</xdr:col>
          <xdr:colOff>0</xdr:colOff>
          <xdr:row>9</xdr:row>
          <xdr:rowOff>76200</xdr:rowOff>
        </xdr:to>
        <xdr:sp macro="" textlink="">
          <xdr:nvSpPr>
            <xdr:cNvPr id="16406" name="Button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2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180975</xdr:rowOff>
        </xdr:from>
        <xdr:to>
          <xdr:col>4</xdr:col>
          <xdr:colOff>552450</xdr:colOff>
          <xdr:row>9</xdr:row>
          <xdr:rowOff>47625</xdr:rowOff>
        </xdr:to>
        <xdr:sp macro="" textlink="">
          <xdr:nvSpPr>
            <xdr:cNvPr id="16407" name="CommandButton1"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9525</xdr:rowOff>
        </xdr:from>
        <xdr:to>
          <xdr:col>5</xdr:col>
          <xdr:colOff>333375</xdr:colOff>
          <xdr:row>15</xdr:row>
          <xdr:rowOff>9525</xdr:rowOff>
        </xdr:to>
        <xdr:sp macro="" textlink="">
          <xdr:nvSpPr>
            <xdr:cNvPr id="16408" name="CommandButton2"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623887</xdr:colOff>
      <xdr:row>11</xdr:row>
      <xdr:rowOff>123825</xdr:rowOff>
    </xdr:from>
    <xdr:to>
      <xdr:col>1</xdr:col>
      <xdr:colOff>814387</xdr:colOff>
      <xdr:row>13</xdr:row>
      <xdr:rowOff>0</xdr:rowOff>
    </xdr:to>
    <xdr:sp macro="" textlink="">
      <xdr:nvSpPr>
        <xdr:cNvPr id="7" name="TextovéPole 6">
          <a:extLst>
            <a:ext uri="{FF2B5EF4-FFF2-40B4-BE49-F238E27FC236}">
              <a16:creationId xmlns:a16="http://schemas.microsoft.com/office/drawing/2014/main" id="{00000000-0008-0000-0E00-000007000000}"/>
            </a:ext>
          </a:extLst>
        </xdr:cNvPr>
        <xdr:cNvSpPr txBox="1"/>
      </xdr:nvSpPr>
      <xdr:spPr>
        <a:xfrm>
          <a:off x="2062162" y="38261925"/>
          <a:ext cx="1905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29</xdr:row>
      <xdr:rowOff>123825</xdr:rowOff>
    </xdr:from>
    <xdr:to>
      <xdr:col>1</xdr:col>
      <xdr:colOff>814387</xdr:colOff>
      <xdr:row>31</xdr:row>
      <xdr:rowOff>0</xdr:rowOff>
    </xdr:to>
    <xdr:sp macro="" textlink="">
      <xdr:nvSpPr>
        <xdr:cNvPr id="9" name="TextovéPole 8">
          <a:extLst>
            <a:ext uri="{FF2B5EF4-FFF2-40B4-BE49-F238E27FC236}">
              <a16:creationId xmlns:a16="http://schemas.microsoft.com/office/drawing/2014/main" id="{00000000-0008-0000-0E00-000009000000}"/>
            </a:ext>
          </a:extLst>
        </xdr:cNvPr>
        <xdr:cNvSpPr txBox="1"/>
      </xdr:nvSpPr>
      <xdr:spPr>
        <a:xfrm>
          <a:off x="2062162" y="1647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20</xdr:row>
      <xdr:rowOff>123825</xdr:rowOff>
    </xdr:from>
    <xdr:to>
      <xdr:col>1</xdr:col>
      <xdr:colOff>814387</xdr:colOff>
      <xdr:row>22</xdr:row>
      <xdr:rowOff>0</xdr:rowOff>
    </xdr:to>
    <xdr:sp macro="" textlink="">
      <xdr:nvSpPr>
        <xdr:cNvPr id="10" name="TextovéPole 9">
          <a:extLst>
            <a:ext uri="{FF2B5EF4-FFF2-40B4-BE49-F238E27FC236}">
              <a16:creationId xmlns:a16="http://schemas.microsoft.com/office/drawing/2014/main" id="{00000000-0008-0000-0E00-00000A000000}"/>
            </a:ext>
          </a:extLst>
        </xdr:cNvPr>
        <xdr:cNvSpPr txBox="1"/>
      </xdr:nvSpPr>
      <xdr:spPr>
        <a:xfrm>
          <a:off x="2062162" y="1647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38</xdr:row>
      <xdr:rowOff>123825</xdr:rowOff>
    </xdr:from>
    <xdr:to>
      <xdr:col>1</xdr:col>
      <xdr:colOff>814387</xdr:colOff>
      <xdr:row>40</xdr:row>
      <xdr:rowOff>0</xdr:rowOff>
    </xdr:to>
    <xdr:sp macro="" textlink="">
      <xdr:nvSpPr>
        <xdr:cNvPr id="11" name="TextovéPole 10">
          <a:extLst>
            <a:ext uri="{FF2B5EF4-FFF2-40B4-BE49-F238E27FC236}">
              <a16:creationId xmlns:a16="http://schemas.microsoft.com/office/drawing/2014/main" id="{00000000-0008-0000-0E00-00000B000000}"/>
            </a:ext>
          </a:extLst>
        </xdr:cNvPr>
        <xdr:cNvSpPr txBox="1"/>
      </xdr:nvSpPr>
      <xdr:spPr>
        <a:xfrm>
          <a:off x="2062162" y="5076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53</xdr:row>
      <xdr:rowOff>123825</xdr:rowOff>
    </xdr:from>
    <xdr:to>
      <xdr:col>1</xdr:col>
      <xdr:colOff>814387</xdr:colOff>
      <xdr:row>55</xdr:row>
      <xdr:rowOff>0</xdr:rowOff>
    </xdr:to>
    <xdr:sp macro="" textlink="">
      <xdr:nvSpPr>
        <xdr:cNvPr id="12" name="TextovéPole 11">
          <a:extLst>
            <a:ext uri="{FF2B5EF4-FFF2-40B4-BE49-F238E27FC236}">
              <a16:creationId xmlns:a16="http://schemas.microsoft.com/office/drawing/2014/main" id="{00000000-0008-0000-0E00-00000C000000}"/>
            </a:ext>
          </a:extLst>
        </xdr:cNvPr>
        <xdr:cNvSpPr txBox="1"/>
      </xdr:nvSpPr>
      <xdr:spPr>
        <a:xfrm>
          <a:off x="2062162" y="113633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100" dataDxfId="98" headerRowBorderDxfId="99" tableBorderDxfId="97" headerRowCellStyle="Kontrolní buňka">
  <autoFilter ref="A2:A8" xr:uid="{00000000-0009-0000-0100-000001000000}"/>
  <tableColumns count="1">
    <tableColumn id="1" xr3:uid="{00000000-0010-0000-0000-000001000000}" name="funkce (2)" dataDxfId="96"/>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ulka21" displayName="Tabulka21" ref="O2:O6" totalsRowShown="0" headerRowDxfId="69">
  <autoFilter ref="O2:O6" xr:uid="{00000000-0009-0000-0100-000015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ulka22" displayName="Tabulka22" ref="P2:P6" totalsRowShown="0" headerRowDxfId="68" headerRowCellStyle="Kontrolní buňka">
  <autoFilter ref="P2:P6" xr:uid="{00000000-0009-0000-0100-000016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B000000}" name="Tabulka23" displayName="Tabulka23" ref="Q2:Q9" totalsRowShown="0" headerRowDxfId="67" dataDxfId="65" headerRowBorderDxfId="66" tableBorderDxfId="64" headerRowCellStyle="Kontrolní buňka">
  <autoFilter ref="Q2:Q9" xr:uid="{00000000-0009-0000-0100-000017000000}"/>
  <tableColumns count="1">
    <tableColumn id="1" xr3:uid="{00000000-0010-0000-0B00-000001000000}" name="Jiné věci movité (14)" dataDxfId="63"/>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ulka25" displayName="Tabulka25" ref="R2:R6" totalsRowShown="0" headerRowDxfId="62" headerRowBorderDxfId="61" headerRowCellStyle="Kontrolní buňka">
  <autoFilter ref="R2:R6" xr:uid="{00000000-0009-0000-0100-000019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ulka26" displayName="Tabulka26" ref="S2:S12" totalsRowShown="0" headerRowDxfId="60" dataDxfId="58" headerRowBorderDxfId="59" tableBorderDxfId="57" headerRowCellStyle="Kontrolní buňka">
  <autoFilter ref="S2:S12" xr:uid="{00000000-0009-0000-0100-00001A000000}"/>
  <tableColumns count="1">
    <tableColumn id="1" xr3:uid="{00000000-0010-0000-0D00-000001000000}" name="Příjmy" dataDxfId="56"/>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ulka27" displayName="Tabulka27" ref="T2:T6" totalsRowShown="0" headerRowDxfId="55" dataDxfId="53" headerRowBorderDxfId="54" headerRowCellStyle="Kontrolní buňka">
  <autoFilter ref="T2:T6" xr:uid="{00000000-0009-0000-0100-00001B000000}"/>
  <tableColumns count="1">
    <tableColumn id="1" xr3:uid="{00000000-0010-0000-0E00-000001000000}" name="Příjmy" dataDxfId="52"/>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ulka28" displayName="Tabulka28" ref="U2:U5" totalsRowShown="0" headerRowDxfId="51" dataDxfId="49" headerRowBorderDxfId="50" tableBorderDxfId="48" headerRowCellStyle="Kontrolní buňka">
  <autoFilter ref="U2:U5" xr:uid="{00000000-0009-0000-0100-00001C000000}"/>
  <tableColumns count="1">
    <tableColumn id="1" xr3:uid="{00000000-0010-0000-0F00-000001000000}" name="Závazky" dataDxfId="4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ulka3" displayName="Tabulka3" ref="B2:B5" totalsRowShown="0" headerRowDxfId="95" headerRowBorderDxfId="94" tableBorderDxfId="93" headerRowCellStyle="Kontrolní buňka">
  <autoFilter ref="B2:B5" xr:uid="{00000000-0009-0000-0100-000003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ulka4" displayName="Tabulka4" ref="C2:C8" totalsRowShown="0" headerRowDxfId="92" dataDxfId="90" headerRowBorderDxfId="91" tableBorderDxfId="89" headerRowCellStyle="Kontrolní buňka">
  <autoFilter ref="C2:C8" xr:uid="{00000000-0009-0000-0100-000004000000}"/>
  <tableColumns count="1">
    <tableColumn id="1" xr3:uid="{00000000-0010-0000-0200-000001000000}" name="Člen statutárního orgánu(4)" dataDxfId="8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ulka5" displayName="Tabulka5" ref="E2:F6" totalsRowShown="0" headerRowDxfId="87" headerRowBorderDxfId="86" tableBorderDxfId="85" headerRowCellStyle="Kontrolní buňka">
  <autoFilter ref="E2:F6" xr:uid="{00000000-0009-0000-0100-000005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ulka7" displayName="Tabulka7" ref="G2:G6" totalsRowShown="0" headerRowDxfId="84" dataDxfId="82" headerRowBorderDxfId="83" tableBorderDxfId="81" headerRowCellStyle="Kontrolní buňka">
  <autoFilter ref="G2:G6" xr:uid="{00000000-0009-0000-0100-000007000000}"/>
  <tableColumns count="1">
    <tableColumn id="1" xr3:uid="{00000000-0010-0000-0400-000001000000}" name="Obdobný vztah(7)" dataDxfId="8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ulka8" displayName="Tabulka8" ref="I2:I8" totalsRowShown="0" headerRowDxfId="79" dataDxfId="78" headerRowCellStyle="Kontrolní buňka">
  <autoFilter ref="I2:I8" xr:uid="{00000000-0009-0000-0100-000008000000}"/>
  <tableColumns count="1">
    <tableColumn id="1" xr3:uid="{00000000-0010-0000-0500-000001000000}" name="Nemovité věci 8+9+10" dataDxfId="77"/>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ulka10" displayName="Tabulka10" ref="J2:J11" totalsRowShown="0" headerRowDxfId="76" dataDxfId="75" headerRowCellStyle="Vysvětlující text">
  <autoFilter ref="J2:J11" xr:uid="{00000000-0009-0000-0100-00000A000000}"/>
  <tableColumns count="1">
    <tableColumn id="1" xr3:uid="{00000000-0010-0000-0600-000001000000}" name="Sloupec1" dataDxfId="74"/>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ulka11" displayName="Tabulka11" ref="K2:K6" totalsRowShown="0" headerRowDxfId="73" headerRowCellStyle="Vysvětlující text">
  <autoFilter ref="K2:K6" xr:uid="{00000000-0009-0000-0100-00000B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ulka20" displayName="Tabulka20" ref="N2:N11" totalsRowShown="0" headerRowDxfId="72" dataDxfId="71" headerRowCellStyle="Kontrolní buňka">
  <autoFilter ref="N2:N11" xr:uid="{00000000-0009-0000-0100-000014000000}"/>
  <tableColumns count="1">
    <tableColumn id="1" xr3:uid="{00000000-0010-0000-0800-000001000000}" name="Cenné papíry (11)" dataDxfId="70"/>
  </tableColumns>
  <tableStyleInfo name="TableStyleMedium9"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3175"/>
      </a:spPr>
      <a:bodyPr vertOverflow="clip" horzOverflow="clip" wrap="none" rtlCol="0" anchor="ctr">
        <a:noAutofit/>
      </a:bodyPr>
      <a:lstStyle>
        <a:defPPr algn="l">
          <a:defRPr sz="1000">
            <a:ln>
              <a:noFill/>
            </a:ln>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table" Target="../tables/table1.xml"/><Relationship Id="rId26" Type="http://schemas.openxmlformats.org/officeDocument/2006/relationships/table" Target="../tables/table9.xml"/><Relationship Id="rId3" Type="http://schemas.openxmlformats.org/officeDocument/2006/relationships/vmlDrawing" Target="../drawings/vmlDrawing2.vml"/><Relationship Id="rId21" Type="http://schemas.openxmlformats.org/officeDocument/2006/relationships/table" Target="../tables/table4.xml"/><Relationship Id="rId7" Type="http://schemas.openxmlformats.org/officeDocument/2006/relationships/image" Target="../media/image2.emf"/><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table" Target="../tables/table8.xml"/><Relationship Id="rId33" Type="http://schemas.openxmlformats.org/officeDocument/2006/relationships/table" Target="../tables/table16.xml"/><Relationship Id="rId2" Type="http://schemas.openxmlformats.org/officeDocument/2006/relationships/drawing" Target="../drawings/drawing2.xml"/><Relationship Id="rId16" Type="http://schemas.openxmlformats.org/officeDocument/2006/relationships/ctrlProp" Target="../ctrlProps/ctrlProp80.xml"/><Relationship Id="rId20" Type="http://schemas.openxmlformats.org/officeDocument/2006/relationships/table" Target="../tables/table3.xml"/><Relationship Id="rId29" Type="http://schemas.openxmlformats.org/officeDocument/2006/relationships/table" Target="../tables/table1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75.xml"/><Relationship Id="rId24" Type="http://schemas.openxmlformats.org/officeDocument/2006/relationships/table" Target="../tables/table7.xml"/><Relationship Id="rId32" Type="http://schemas.openxmlformats.org/officeDocument/2006/relationships/table" Target="../tables/table15.xml"/><Relationship Id="rId5" Type="http://schemas.openxmlformats.org/officeDocument/2006/relationships/image" Target="../media/image1.emf"/><Relationship Id="rId15" Type="http://schemas.openxmlformats.org/officeDocument/2006/relationships/ctrlProp" Target="../ctrlProps/ctrlProp79.xml"/><Relationship Id="rId23" Type="http://schemas.openxmlformats.org/officeDocument/2006/relationships/table" Target="../tables/table6.xml"/><Relationship Id="rId28" Type="http://schemas.openxmlformats.org/officeDocument/2006/relationships/table" Target="../tables/table11.xml"/><Relationship Id="rId10" Type="http://schemas.openxmlformats.org/officeDocument/2006/relationships/ctrlProp" Target="../ctrlProps/ctrlProp74.xml"/><Relationship Id="rId19" Type="http://schemas.openxmlformats.org/officeDocument/2006/relationships/table" Target="../tables/table2.xml"/><Relationship Id="rId31" Type="http://schemas.openxmlformats.org/officeDocument/2006/relationships/table" Target="../tables/table14.xml"/><Relationship Id="rId4" Type="http://schemas.openxmlformats.org/officeDocument/2006/relationships/control" Target="../activeX/activeX1.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table" Target="../tables/table5.xml"/><Relationship Id="rId27" Type="http://schemas.openxmlformats.org/officeDocument/2006/relationships/table" Target="../tables/table10.xml"/><Relationship Id="rId30"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R352"/>
  <sheetViews>
    <sheetView showGridLines="0" showRowColHeaders="0" tabSelected="1" showRuler="0" zoomScale="125" zoomScaleNormal="125" zoomScalePageLayoutView="125" workbookViewId="0">
      <selection activeCell="B8" sqref="B8"/>
    </sheetView>
  </sheetViews>
  <sheetFormatPr defaultColWidth="9.28515625" defaultRowHeight="15" x14ac:dyDescent="0.25"/>
  <cols>
    <col min="1" max="1" width="22.28515625" style="26" customWidth="1"/>
    <col min="2" max="2" width="58.5703125" style="26" customWidth="1"/>
    <col min="3" max="3" width="4.5703125" style="26" customWidth="1"/>
    <col min="4" max="4" width="1.5703125" style="26" customWidth="1"/>
    <col min="5" max="5" width="1.7109375" style="1" hidden="1" customWidth="1"/>
    <col min="6" max="6" width="4.5703125" style="1" customWidth="1"/>
    <col min="7" max="7" width="1.5703125" style="3" customWidth="1"/>
    <col min="8" max="8" width="1.85546875" style="3" bestFit="1" customWidth="1"/>
    <col min="9" max="10" width="6.7109375" style="1" customWidth="1"/>
    <col min="11" max="11" width="22" style="1" customWidth="1"/>
    <col min="12" max="33" width="9.28515625" style="1" customWidth="1"/>
    <col min="34" max="16384" width="9.28515625" style="1"/>
  </cols>
  <sheetData>
    <row r="1" spans="1:18" ht="17.25" customHeight="1" x14ac:dyDescent="0.2">
      <c r="A1" s="391" t="s">
        <v>319</v>
      </c>
      <c r="B1" s="391"/>
      <c r="C1" s="391"/>
      <c r="D1" s="328"/>
      <c r="E1" s="296">
        <f>Data!W2</f>
        <v>1</v>
      </c>
      <c r="F1" s="328"/>
      <c r="G1" s="157"/>
      <c r="H1" s="1"/>
      <c r="I1" s="15"/>
      <c r="J1" s="15"/>
      <c r="K1" s="15"/>
      <c r="L1" s="15"/>
      <c r="M1" s="15"/>
      <c r="N1" s="15"/>
      <c r="O1" s="15"/>
      <c r="P1" s="15"/>
      <c r="Q1" s="15"/>
      <c r="R1" s="15"/>
    </row>
    <row r="2" spans="1:18" ht="18.75" customHeight="1" x14ac:dyDescent="0.2">
      <c r="A2" s="392" t="s">
        <v>310</v>
      </c>
      <c r="B2" s="392"/>
      <c r="C2" s="392"/>
      <c r="D2" s="330"/>
      <c r="E2" s="330"/>
      <c r="F2" s="330"/>
      <c r="G2" s="158"/>
      <c r="I2" s="15"/>
      <c r="J2" s="15"/>
      <c r="K2" s="352"/>
      <c r="L2" s="15"/>
      <c r="M2" s="15"/>
      <c r="N2" s="15"/>
      <c r="O2" s="15"/>
      <c r="P2" s="15"/>
      <c r="Q2" s="15"/>
      <c r="R2" s="15"/>
    </row>
    <row r="3" spans="1:18" ht="12.75" x14ac:dyDescent="0.2">
      <c r="A3" s="393" t="s">
        <v>108</v>
      </c>
      <c r="B3" s="393"/>
      <c r="C3" s="393"/>
      <c r="D3" s="20"/>
      <c r="E3" s="20"/>
      <c r="F3" s="20"/>
      <c r="G3" s="159"/>
      <c r="H3" s="82"/>
      <c r="I3" s="19"/>
      <c r="J3" s="19"/>
      <c r="K3" s="19"/>
      <c r="L3" s="19"/>
      <c r="M3" s="19"/>
      <c r="N3" s="19"/>
      <c r="O3" s="19"/>
      <c r="P3" s="19"/>
      <c r="Q3" s="19"/>
      <c r="R3" s="19"/>
    </row>
    <row r="4" spans="1:18" ht="12.75" x14ac:dyDescent="0.2">
      <c r="A4" s="395" t="s">
        <v>318</v>
      </c>
      <c r="B4" s="395"/>
      <c r="C4" s="395"/>
      <c r="D4" s="331"/>
      <c r="E4" s="331"/>
      <c r="F4" s="109"/>
      <c r="G4" s="160"/>
      <c r="H4" s="82"/>
      <c r="I4" s="19"/>
      <c r="J4" s="19"/>
      <c r="K4" s="19"/>
      <c r="L4" s="19"/>
      <c r="M4" s="19"/>
      <c r="N4" s="19"/>
      <c r="O4" s="19"/>
      <c r="P4" s="19"/>
      <c r="Q4" s="19"/>
      <c r="R4" s="19"/>
    </row>
    <row r="5" spans="1:18" ht="12.75" hidden="1" customHeight="1" x14ac:dyDescent="0.2">
      <c r="A5" s="304">
        <v>2021</v>
      </c>
      <c r="B5" s="304"/>
      <c r="C5" s="304"/>
      <c r="D5" s="304"/>
      <c r="E5" s="324"/>
      <c r="F5" s="109"/>
      <c r="G5" s="160"/>
      <c r="I5" s="19"/>
      <c r="J5" s="19"/>
      <c r="K5" s="19"/>
      <c r="L5" s="19"/>
      <c r="M5" s="19"/>
      <c r="N5" s="19"/>
      <c r="O5" s="19"/>
      <c r="P5" s="19"/>
      <c r="Q5" s="19"/>
      <c r="R5" s="19"/>
    </row>
    <row r="6" spans="1:18" s="8" customFormat="1" ht="12.75" x14ac:dyDescent="0.2">
      <c r="A6" s="394" t="s">
        <v>110</v>
      </c>
      <c r="B6" s="394"/>
      <c r="C6" s="394"/>
      <c r="D6" s="19"/>
      <c r="E6" s="19"/>
      <c r="F6" s="27"/>
      <c r="G6" s="161"/>
      <c r="H6" s="101"/>
      <c r="I6" s="19"/>
      <c r="J6" s="19"/>
      <c r="K6" s="300"/>
      <c r="L6" s="19"/>
      <c r="M6" s="19"/>
      <c r="N6" s="19"/>
      <c r="O6" s="19"/>
      <c r="P6" s="19"/>
      <c r="Q6" s="19"/>
      <c r="R6" s="19"/>
    </row>
    <row r="7" spans="1:18" ht="12.75" x14ac:dyDescent="0.2">
      <c r="A7" s="387" t="s">
        <v>143</v>
      </c>
      <c r="B7" s="387"/>
      <c r="C7" s="387"/>
      <c r="D7" s="27"/>
      <c r="E7" s="27"/>
      <c r="F7" s="28"/>
      <c r="G7" s="162"/>
      <c r="K7" s="300"/>
    </row>
    <row r="8" spans="1:18" s="63" customFormat="1" x14ac:dyDescent="0.25">
      <c r="A8" s="78" t="s">
        <v>97</v>
      </c>
      <c r="B8" s="356"/>
      <c r="C8" s="287"/>
      <c r="D8" s="287"/>
      <c r="E8" s="287"/>
      <c r="F8" s="287"/>
      <c r="G8" s="12"/>
      <c r="H8" s="145"/>
      <c r="K8" s="300"/>
    </row>
    <row r="9" spans="1:18" s="13" customFormat="1" x14ac:dyDescent="0.25">
      <c r="A9" s="213" t="s">
        <v>42</v>
      </c>
      <c r="B9" s="367"/>
      <c r="C9" s="287"/>
      <c r="D9" s="287"/>
      <c r="E9" s="287"/>
      <c r="F9" s="287"/>
      <c r="G9" s="12"/>
      <c r="H9" s="145"/>
      <c r="K9" s="300"/>
    </row>
    <row r="10" spans="1:18" s="63" customFormat="1" x14ac:dyDescent="0.25">
      <c r="A10" s="351" t="s">
        <v>166</v>
      </c>
      <c r="B10" s="374"/>
      <c r="C10" s="287"/>
      <c r="D10" s="287"/>
      <c r="E10" s="287"/>
      <c r="F10" s="14"/>
      <c r="G10" s="111"/>
      <c r="H10" s="145"/>
      <c r="K10" s="300"/>
    </row>
    <row r="11" spans="1:18" x14ac:dyDescent="0.25">
      <c r="A11" s="389"/>
      <c r="B11" s="389"/>
      <c r="C11" s="389"/>
      <c r="D11"/>
      <c r="E11"/>
      <c r="F11" s="33"/>
      <c r="G11" s="57"/>
      <c r="K11" s="300"/>
    </row>
    <row r="12" spans="1:18" x14ac:dyDescent="0.25">
      <c r="A12" s="388" t="s">
        <v>0</v>
      </c>
      <c r="B12" s="388"/>
      <c r="C12" s="388"/>
      <c r="D12"/>
      <c r="E12"/>
      <c r="F12" s="34"/>
      <c r="G12" s="72"/>
      <c r="K12" s="300"/>
    </row>
    <row r="13" spans="1:18" x14ac:dyDescent="0.25">
      <c r="A13" s="102" t="s">
        <v>277</v>
      </c>
      <c r="B13" s="172"/>
      <c r="C13"/>
      <c r="D13"/>
      <c r="E13"/>
      <c r="F13" s="36"/>
      <c r="G13" s="60"/>
      <c r="H13" s="101"/>
      <c r="K13" s="300"/>
    </row>
    <row r="14" spans="1:18" x14ac:dyDescent="0.25">
      <c r="A14" s="102" t="s">
        <v>154</v>
      </c>
      <c r="B14" s="172"/>
      <c r="C14"/>
      <c r="D14"/>
      <c r="E14"/>
      <c r="F14" s="9"/>
      <c r="G14" s="70"/>
      <c r="H14" s="101"/>
      <c r="K14" s="300"/>
    </row>
    <row r="15" spans="1:18" s="8" customFormat="1" x14ac:dyDescent="0.25">
      <c r="A15" s="102" t="s">
        <v>96</v>
      </c>
      <c r="B15" s="172"/>
      <c r="C15"/>
      <c r="D15"/>
      <c r="E15"/>
      <c r="F15" s="33"/>
      <c r="G15" s="57"/>
      <c r="H15" s="3"/>
      <c r="K15" s="300"/>
    </row>
    <row r="16" spans="1:18" x14ac:dyDescent="0.25">
      <c r="A16" s="147" t="s">
        <v>3</v>
      </c>
      <c r="B16" s="172"/>
      <c r="C16"/>
      <c r="D16"/>
      <c r="E16"/>
      <c r="F16" s="27"/>
      <c r="G16" s="161"/>
      <c r="H16" s="39"/>
      <c r="K16" s="300"/>
    </row>
    <row r="17" spans="1:12" x14ac:dyDescent="0.25">
      <c r="A17" s="389"/>
      <c r="B17" s="389"/>
      <c r="C17" s="389"/>
      <c r="D17"/>
      <c r="E17"/>
      <c r="F17" s="10"/>
      <c r="G17" s="12"/>
      <c r="H17" s="25"/>
      <c r="K17" s="300"/>
    </row>
    <row r="18" spans="1:12" x14ac:dyDescent="0.25">
      <c r="A18" s="390" t="s">
        <v>1</v>
      </c>
      <c r="B18" s="390"/>
      <c r="C18" s="390"/>
      <c r="D18"/>
      <c r="E18"/>
      <c r="F18" s="45"/>
      <c r="G18" s="163"/>
      <c r="H18" s="25"/>
      <c r="K18" s="300"/>
    </row>
    <row r="19" spans="1:12" x14ac:dyDescent="0.25">
      <c r="A19" s="93" t="s">
        <v>141</v>
      </c>
      <c r="B19" s="172"/>
      <c r="C19"/>
      <c r="D19"/>
      <c r="E19"/>
      <c r="F19" s="10"/>
      <c r="G19" s="12"/>
      <c r="H19" s="326"/>
      <c r="K19" s="300"/>
    </row>
    <row r="20" spans="1:12" x14ac:dyDescent="0.25">
      <c r="A20" s="93" t="str">
        <f>IF(Data!W2=0,"Funkce 2)*  �","Funkce 2)*")</f>
        <v>Funkce 2)*</v>
      </c>
      <c r="B20" s="314" t="s">
        <v>6</v>
      </c>
      <c r="C20"/>
      <c r="D20"/>
      <c r="E20"/>
      <c r="F20" s="47"/>
      <c r="G20" s="164"/>
      <c r="H20" s="100"/>
      <c r="K20" s="300"/>
    </row>
    <row r="21" spans="1:12" s="8" customFormat="1" x14ac:dyDescent="0.25">
      <c r="A21" s="93" t="s">
        <v>171</v>
      </c>
      <c r="B21" s="172"/>
      <c r="C21"/>
      <c r="D21"/>
      <c r="E21"/>
      <c r="F21" s="10"/>
      <c r="G21" s="12"/>
      <c r="H21" s="25"/>
      <c r="K21" s="300"/>
    </row>
    <row r="22" spans="1:12" x14ac:dyDescent="0.25">
      <c r="A22" s="389"/>
      <c r="B22" s="389"/>
      <c r="C22" s="389"/>
      <c r="D22"/>
      <c r="E22"/>
      <c r="F22" s="13"/>
      <c r="G22" s="48"/>
      <c r="H22" s="165"/>
      <c r="I22" s="105"/>
      <c r="L22" s="300"/>
    </row>
    <row r="23" spans="1:12" s="8" customFormat="1" x14ac:dyDescent="0.25">
      <c r="A23" s="390" t="s">
        <v>279</v>
      </c>
      <c r="B23" s="390"/>
      <c r="C23" s="390"/>
      <c r="D23"/>
      <c r="E23"/>
      <c r="F23" s="45"/>
      <c r="G23" s="163"/>
      <c r="H23" s="46"/>
      <c r="K23" s="300"/>
    </row>
    <row r="24" spans="1:12" s="8" customFormat="1" x14ac:dyDescent="0.25">
      <c r="A24" s="92" t="s">
        <v>43</v>
      </c>
      <c r="B24" s="323" t="s">
        <v>278</v>
      </c>
      <c r="C24"/>
      <c r="D24"/>
      <c r="E24"/>
      <c r="F24"/>
      <c r="G24" s="76"/>
      <c r="H24" s="46"/>
    </row>
    <row r="25" spans="1:12" s="8" customFormat="1" x14ac:dyDescent="0.25">
      <c r="A25" s="92"/>
      <c r="B25" s="333"/>
      <c r="C25"/>
      <c r="D25"/>
      <c r="E25"/>
      <c r="F25"/>
      <c r="G25" s="76"/>
      <c r="H25" s="46"/>
    </row>
    <row r="26" spans="1:12" s="8" customFormat="1" x14ac:dyDescent="0.25">
      <c r="A26" s="92" t="s">
        <v>315</v>
      </c>
      <c r="B26" s="358">
        <v>44927</v>
      </c>
      <c r="D26" s="183"/>
      <c r="E26" s="286"/>
      <c r="F26"/>
      <c r="G26" s="76"/>
      <c r="H26" s="2"/>
    </row>
    <row r="27" spans="1:12" x14ac:dyDescent="0.25">
      <c r="A27" s="92"/>
      <c r="B27" s="359"/>
      <c r="C27" s="312"/>
      <c r="D27" s="312"/>
      <c r="E27"/>
      <c r="F27"/>
      <c r="G27" s="50"/>
      <c r="H27" s="69"/>
    </row>
    <row r="28" spans="1:12" x14ac:dyDescent="0.25">
      <c r="A28" s="92"/>
      <c r="B28" s="386"/>
      <c r="C28" s="312"/>
      <c r="D28" s="312"/>
      <c r="E28"/>
      <c r="F28"/>
      <c r="G28" s="50"/>
      <c r="H28" s="69"/>
    </row>
    <row r="29" spans="1:12" s="8" customFormat="1" x14ac:dyDescent="0.25">
      <c r="A29" s="427" t="s">
        <v>311</v>
      </c>
      <c r="B29" s="427"/>
      <c r="C29" s="427"/>
      <c r="D29" s="334"/>
      <c r="E29"/>
      <c r="F29"/>
      <c r="G29" s="166"/>
      <c r="H29" s="3"/>
    </row>
    <row r="30" spans="1:12" s="8" customFormat="1" ht="12.75" x14ac:dyDescent="0.2">
      <c r="A30" s="428"/>
      <c r="B30" s="428"/>
      <c r="C30" s="428"/>
      <c r="D30" s="334"/>
      <c r="E30" s="334"/>
      <c r="F30" s="334"/>
      <c r="G30" s="166"/>
      <c r="H30" s="3"/>
    </row>
    <row r="31" spans="1:12" ht="12" x14ac:dyDescent="0.2">
      <c r="A31" s="321"/>
      <c r="B31" s="321"/>
      <c r="C31" s="321"/>
      <c r="D31" s="321"/>
      <c r="E31" s="321"/>
      <c r="F31" s="321"/>
      <c r="G31" s="166"/>
      <c r="H31" s="31"/>
    </row>
    <row r="32" spans="1:12" s="8" customFormat="1" ht="12.75" x14ac:dyDescent="0.2">
      <c r="A32" s="445" t="s">
        <v>54</v>
      </c>
      <c r="B32" s="445"/>
      <c r="C32" s="445"/>
      <c r="D32" s="52"/>
      <c r="E32" s="52"/>
      <c r="F32" s="52"/>
      <c r="G32" s="167"/>
      <c r="H32" s="31"/>
    </row>
    <row r="33" spans="1:8" x14ac:dyDescent="0.25">
      <c r="A33" s="441" t="s">
        <v>2</v>
      </c>
      <c r="B33" s="441"/>
      <c r="C33" s="442"/>
      <c r="D33"/>
      <c r="E33"/>
      <c r="F33"/>
      <c r="G33"/>
      <c r="H33"/>
    </row>
    <row r="34" spans="1:8" s="8" customFormat="1" x14ac:dyDescent="0.25">
      <c r="A34" s="408" t="s">
        <v>281</v>
      </c>
      <c r="B34" s="409"/>
      <c r="C34" s="410"/>
      <c r="D34"/>
      <c r="E34"/>
      <c r="F34"/>
      <c r="G34"/>
      <c r="H34"/>
    </row>
    <row r="35" spans="1:8" x14ac:dyDescent="0.25">
      <c r="A35" s="411"/>
      <c r="B35" s="412"/>
      <c r="C35" s="413"/>
      <c r="D35"/>
      <c r="E35"/>
      <c r="F35"/>
      <c r="G35"/>
      <c r="H35"/>
    </row>
    <row r="36" spans="1:8" x14ac:dyDescent="0.25">
      <c r="A36" s="147" t="str">
        <f>IF(Data!W3=2,"Předmět 6)","Předmět 6)*")</f>
        <v>Předmět 6)</v>
      </c>
      <c r="B36" s="172"/>
      <c r="C36"/>
      <c r="D36"/>
      <c r="E36"/>
      <c r="F36"/>
      <c r="G36"/>
      <c r="H36"/>
    </row>
    <row r="37" spans="1:8" x14ac:dyDescent="0.25">
      <c r="A37" s="147" t="str">
        <f>IF(Data!W2=0,"Způsob 7)*  �",IF(Data!W3=2,"Způsob 7)","Způsob 7)*"))</f>
        <v>Způsob 7)</v>
      </c>
      <c r="B37" s="314" t="s">
        <v>36</v>
      </c>
      <c r="C37"/>
      <c r="D37"/>
      <c r="E37"/>
      <c r="F37"/>
      <c r="G37"/>
      <c r="H37"/>
    </row>
    <row r="38" spans="1:8" x14ac:dyDescent="0.25">
      <c r="A38" s="335"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38" s="335"/>
      <c r="C38"/>
      <c r="D38"/>
      <c r="E38"/>
      <c r="F38"/>
      <c r="G38" s="57"/>
      <c r="H38" s="55"/>
    </row>
    <row r="39" spans="1:8" s="3" customFormat="1" x14ac:dyDescent="0.25">
      <c r="A39" s="147" t="str">
        <f>IF(Data!W3=2,"Obec, PSČ, stát","Obec*, PSČ*, stát*")</f>
        <v>Obec, PSČ, stát</v>
      </c>
      <c r="B39" s="172"/>
      <c r="C39"/>
      <c r="D39"/>
      <c r="E39"/>
      <c r="F39"/>
      <c r="G39" s="57"/>
      <c r="H39" s="25"/>
    </row>
    <row r="40" spans="1:8" s="3" customFormat="1" x14ac:dyDescent="0.25">
      <c r="A40" s="147" t="str">
        <f>IF(Data!W3=2,"Ulice, č.p./č.o.","Ulice*, č.p./č.o.*")</f>
        <v>Ulice, č.p./č.o.</v>
      </c>
      <c r="B40" s="172"/>
      <c r="C40"/>
      <c r="D40"/>
      <c r="E40"/>
      <c r="F40"/>
      <c r="G40" s="57"/>
      <c r="H40" s="18"/>
    </row>
    <row r="41" spans="1:8" s="3" customFormat="1" x14ac:dyDescent="0.25">
      <c r="A41" s="147" t="s">
        <v>282</v>
      </c>
      <c r="B41" s="172"/>
      <c r="C41"/>
      <c r="D41"/>
      <c r="E41"/>
      <c r="F41"/>
      <c r="G41" s="12"/>
      <c r="H41" s="25"/>
    </row>
    <row r="42" spans="1:8" s="3" customFormat="1" x14ac:dyDescent="0.25">
      <c r="A42" s="65" t="s">
        <v>107</v>
      </c>
      <c r="B42" s="65"/>
      <c r="C42"/>
      <c r="D42"/>
      <c r="E42"/>
      <c r="F42"/>
      <c r="G42" s="322"/>
      <c r="H42" s="31"/>
    </row>
    <row r="43" spans="1:8" x14ac:dyDescent="0.25">
      <c r="A43" s="443" t="str">
        <f>IF(Data!W4=0,"Při nedostatku místa vytiskněte a vyplňte List č. 01, jenž naleznete zde →       List č. 01",IF(Data!W4=1,"Vyplňte a následně vytiskněte List č. 01, který naleznete v další záložce tohoto souboru.",""))</f>
        <v/>
      </c>
      <c r="B43" s="443"/>
      <c r="C43"/>
      <c r="D43"/>
      <c r="E43"/>
      <c r="F43"/>
      <c r="G43"/>
      <c r="H43" s="31"/>
    </row>
    <row r="44" spans="1:8" x14ac:dyDescent="0.25">
      <c r="A44" s="429" t="s">
        <v>283</v>
      </c>
      <c r="B44" s="430"/>
      <c r="C44" s="431"/>
      <c r="D44"/>
      <c r="E44"/>
      <c r="F44"/>
      <c r="G44"/>
      <c r="H44" s="18"/>
    </row>
    <row r="45" spans="1:8" x14ac:dyDescent="0.25">
      <c r="A45" s="432"/>
      <c r="B45" s="433"/>
      <c r="C45" s="434"/>
      <c r="D45"/>
      <c r="E45"/>
      <c r="F45"/>
      <c r="G45"/>
      <c r="H45" s="18"/>
    </row>
    <row r="46" spans="1:8" x14ac:dyDescent="0.25">
      <c r="A46" s="147" t="str">
        <f>IF(Data!W5=2,"Obchodní firma/název 11)","Obchodní firma/název 11)*")</f>
        <v>Obchodní firma/název 11)</v>
      </c>
      <c r="B46" s="172"/>
      <c r="C46"/>
      <c r="D46"/>
      <c r="E46"/>
      <c r="F46"/>
      <c r="G46"/>
      <c r="H46" s="18"/>
    </row>
    <row r="47" spans="1:8" x14ac:dyDescent="0.25">
      <c r="A47" s="93" t="str">
        <f>IF(Data!W5=2,"IČO 12)","IČO 12)*")</f>
        <v>IČO 12)</v>
      </c>
      <c r="B47" s="172"/>
      <c r="C47"/>
      <c r="D47"/>
      <c r="E47"/>
      <c r="F47"/>
      <c r="G47"/>
      <c r="H47" s="18"/>
    </row>
    <row r="48" spans="1:8" x14ac:dyDescent="0.25">
      <c r="A48" s="34" t="str">
        <f>IF(Data!W5=2,"Sídlo právnické osoby 13)","Sídlo právnické osoby 13)*")</f>
        <v>Sídlo právnické osoby 13)</v>
      </c>
      <c r="B48" s="34"/>
      <c r="C48"/>
      <c r="D48"/>
      <c r="E48"/>
      <c r="F48"/>
      <c r="G48"/>
      <c r="H48" s="18"/>
    </row>
    <row r="49" spans="1:8" x14ac:dyDescent="0.25">
      <c r="A49" s="147" t="str">
        <f>IF(Data!W5=2,"Obec, PSČ, stát","Obec*, PSČ*, stát*")</f>
        <v>Obec, PSČ, stát</v>
      </c>
      <c r="B49" s="172"/>
      <c r="C49"/>
      <c r="D49"/>
      <c r="E49"/>
      <c r="F49"/>
      <c r="G49"/>
      <c r="H49" s="18"/>
    </row>
    <row r="50" spans="1:8" x14ac:dyDescent="0.25">
      <c r="A50" s="147" t="str">
        <f>IF(Data!W5=2,"Ulice, č.p./č.o.","Ulice*, č.p./č.o.*")</f>
        <v>Ulice, č.p./č.o.</v>
      </c>
      <c r="B50" s="172"/>
      <c r="C50"/>
      <c r="D50"/>
      <c r="E50"/>
      <c r="F50"/>
      <c r="G50"/>
      <c r="H50" s="2"/>
    </row>
    <row r="51" spans="1:8" x14ac:dyDescent="0.25">
      <c r="A51" s="200" t="s">
        <v>284</v>
      </c>
      <c r="B51" s="172"/>
      <c r="C51"/>
      <c r="D51"/>
      <c r="E51"/>
      <c r="F51"/>
      <c r="G51"/>
      <c r="H51" s="2"/>
    </row>
    <row r="52" spans="1:8" x14ac:dyDescent="0.25">
      <c r="A52" s="336" t="s">
        <v>107</v>
      </c>
      <c r="B52" s="336"/>
      <c r="C52"/>
      <c r="D52"/>
      <c r="E52"/>
      <c r="F52"/>
      <c r="G52"/>
      <c r="H52" s="6"/>
    </row>
    <row r="53" spans="1:8" x14ac:dyDescent="0.25">
      <c r="A53" s="398" t="str">
        <f>IF(Data!W6=0,"Při nedostatku místa vytiskněte a vyplňte List č. 02, jenž naleznete zde →       List č. 02",IF(Data!W6=1,"Vyplňte a následně vytiskněte List č. 02, který naleznete v další záložce tohoto souboru.",""))</f>
        <v/>
      </c>
      <c r="B53" s="398"/>
      <c r="C53"/>
      <c r="D53"/>
      <c r="E53"/>
      <c r="F53"/>
      <c r="G53"/>
      <c r="H53" s="61"/>
    </row>
    <row r="54" spans="1:8" ht="16.350000000000001" customHeight="1" x14ac:dyDescent="0.25">
      <c r="A54" s="353"/>
      <c r="B54" s="353"/>
      <c r="C54"/>
      <c r="D54"/>
      <c r="E54"/>
      <c r="F54"/>
      <c r="G54"/>
      <c r="H54" s="61"/>
    </row>
    <row r="55" spans="1:8" ht="16.350000000000001" customHeight="1" x14ac:dyDescent="0.25">
      <c r="A55" s="408" t="s">
        <v>317</v>
      </c>
      <c r="B55" s="409"/>
      <c r="C55" s="410"/>
      <c r="D55"/>
      <c r="E55"/>
      <c r="F55"/>
      <c r="G55"/>
      <c r="H55" s="61"/>
    </row>
    <row r="56" spans="1:8" ht="16.350000000000001" customHeight="1" x14ac:dyDescent="0.25">
      <c r="A56" s="411"/>
      <c r="B56" s="412"/>
      <c r="C56" s="413"/>
      <c r="D56"/>
      <c r="E56"/>
      <c r="F56"/>
      <c r="G56"/>
      <c r="H56" s="6"/>
    </row>
    <row r="57" spans="1:8" x14ac:dyDescent="0.25">
      <c r="A57" s="147" t="str">
        <f>IF(Data!W7=2,"Obchodní firma/název 16)","Obchodní firma/název 16)*")</f>
        <v>Obchodní firma/název 16)</v>
      </c>
      <c r="B57" s="375"/>
      <c r="C57"/>
      <c r="D57"/>
      <c r="E57"/>
      <c r="F57"/>
      <c r="G57"/>
      <c r="H57" s="25"/>
    </row>
    <row r="58" spans="1:8" x14ac:dyDescent="0.25">
      <c r="A58" s="147" t="str">
        <f>IF(Data!W7=2,"IČO 17)","IČO 17)*")</f>
        <v>IČO 17)</v>
      </c>
      <c r="B58" s="332"/>
      <c r="C58"/>
      <c r="D58"/>
      <c r="E58"/>
      <c r="F58"/>
      <c r="G58"/>
      <c r="H58" s="25"/>
    </row>
    <row r="59" spans="1:8" x14ac:dyDescent="0.25">
      <c r="A59" s="94" t="str">
        <f>IF(Data!W2=0,"Druh orgánu 18)*  �",IF(Data!W7=2,"Druh orgánu 18)","Druh orgánu 18)*"))</f>
        <v>Druh orgánu 18)</v>
      </c>
      <c r="B59" s="314" t="s">
        <v>37</v>
      </c>
      <c r="C59"/>
      <c r="D59"/>
      <c r="E59"/>
      <c r="F59"/>
      <c r="G59"/>
      <c r="H59" s="25"/>
    </row>
    <row r="60" spans="1:8" ht="16.350000000000001" customHeight="1" x14ac:dyDescent="0.25">
      <c r="A60" s="72" t="str">
        <f>IF(Data!W7=2,"Sídlo právnické osoby 19)","Sídlo právnické osoby 19)*")</f>
        <v>Sídlo právnické osoby 19)</v>
      </c>
      <c r="B60" s="72"/>
      <c r="C60"/>
      <c r="D60"/>
      <c r="E60"/>
      <c r="F60"/>
      <c r="G60"/>
      <c r="H60" s="25"/>
    </row>
    <row r="61" spans="1:8" x14ac:dyDescent="0.25">
      <c r="A61" s="93" t="str">
        <f>IF(Data!W7=2,"Obec, PSČ, stát","Obec*, PSČ*, stát*")</f>
        <v>Obec, PSČ, stát</v>
      </c>
      <c r="B61" s="172"/>
      <c r="C61"/>
      <c r="D61"/>
      <c r="E61"/>
      <c r="F61"/>
      <c r="G61"/>
      <c r="H61" s="46"/>
    </row>
    <row r="62" spans="1:8" x14ac:dyDescent="0.25">
      <c r="A62" s="93" t="str">
        <f>IF(Data!W7=2,"Ulice, č.p./č.o.","Ulice*, č.p./č.o.*")</f>
        <v>Ulice, č.p./č.o.</v>
      </c>
      <c r="B62" s="172"/>
      <c r="C62"/>
      <c r="D62"/>
      <c r="E62"/>
      <c r="F62"/>
      <c r="G62"/>
      <c r="H62" s="18"/>
    </row>
    <row r="63" spans="1:8" x14ac:dyDescent="0.25">
      <c r="A63" s="313" t="s">
        <v>285</v>
      </c>
      <c r="B63" s="172"/>
      <c r="C63"/>
      <c r="D63"/>
      <c r="E63"/>
      <c r="F63"/>
      <c r="G63"/>
      <c r="H63" s="51"/>
    </row>
    <row r="64" spans="1:8" ht="16.350000000000001" customHeight="1" x14ac:dyDescent="0.25">
      <c r="A64" s="444" t="s">
        <v>107</v>
      </c>
      <c r="B64" s="444"/>
      <c r="C64"/>
      <c r="D64"/>
      <c r="E64"/>
      <c r="F64"/>
      <c r="G64"/>
      <c r="H64" s="51"/>
    </row>
    <row r="65" spans="1:8" ht="16.350000000000001" customHeight="1" x14ac:dyDescent="0.25">
      <c r="A65" s="399" t="str">
        <f>IF(Data!W8=0,"Při nedostatku místa vytiskněte a vyplňte List č. 03, jenž naleznete zde →       List č. 03",IF(Data!W8=1,"Vyplňte a následně vytiskněte List č. 03, který naleznete v další záložce tohoto souboru.",""))</f>
        <v/>
      </c>
      <c r="B65" s="399"/>
      <c r="C65"/>
      <c r="D65"/>
      <c r="E65"/>
      <c r="F65"/>
      <c r="G65"/>
      <c r="H65" s="46"/>
    </row>
    <row r="66" spans="1:8" ht="16.350000000000001" customHeight="1" x14ac:dyDescent="0.25">
      <c r="A66" s="40"/>
      <c r="B66" s="40"/>
      <c r="C66"/>
      <c r="D66"/>
      <c r="E66"/>
      <c r="F66"/>
      <c r="G66"/>
      <c r="H66" s="51"/>
    </row>
    <row r="67" spans="1:8" ht="16.350000000000001" customHeight="1" x14ac:dyDescent="0.25">
      <c r="A67" s="435" t="s">
        <v>300</v>
      </c>
      <c r="B67" s="436"/>
      <c r="C67" s="437"/>
      <c r="D67"/>
      <c r="E67"/>
      <c r="F67"/>
      <c r="G67"/>
      <c r="H67" s="31"/>
    </row>
    <row r="68" spans="1:8" ht="16.350000000000001" customHeight="1" x14ac:dyDescent="0.25">
      <c r="A68" s="438"/>
      <c r="B68" s="439"/>
      <c r="C68" s="440"/>
      <c r="D68"/>
      <c r="E68"/>
      <c r="F68"/>
      <c r="G68"/>
      <c r="H68" s="31"/>
    </row>
    <row r="69" spans="1:8" x14ac:dyDescent="0.25">
      <c r="A69" s="195" t="str">
        <f>IF(Data!W2=0,"Předmět 22)*  �",IF(Data!W9=2,"Předmět 22)","Předmět 22)*"))</f>
        <v>Předmět 22)</v>
      </c>
      <c r="B69" s="376" t="s">
        <v>59</v>
      </c>
      <c r="C69"/>
      <c r="D69"/>
      <c r="E69"/>
      <c r="F69"/>
      <c r="G69"/>
      <c r="H69" s="31"/>
    </row>
    <row r="70" spans="1:8" x14ac:dyDescent="0.25">
      <c r="A70" s="175" t="str">
        <f>IF(Data!W2=0,"Způsob 23)*    �",IF(Data!W9=2,"Způsob 23)","Způsob 23)*"))</f>
        <v>Způsob 23)</v>
      </c>
      <c r="B70" s="146" t="s">
        <v>41</v>
      </c>
      <c r="C70"/>
      <c r="D70"/>
      <c r="E70"/>
      <c r="F70"/>
      <c r="G70"/>
      <c r="H70" s="31"/>
    </row>
    <row r="71" spans="1:8" x14ac:dyDescent="0.25">
      <c r="A71" s="68" t="s">
        <v>286</v>
      </c>
      <c r="B71" s="377"/>
      <c r="C71"/>
      <c r="D71"/>
      <c r="E71"/>
      <c r="F71"/>
      <c r="G71"/>
      <c r="H71" s="31"/>
    </row>
    <row r="72" spans="1:8" ht="25.5" customHeight="1" x14ac:dyDescent="0.25">
      <c r="A72" s="397" t="s">
        <v>60</v>
      </c>
      <c r="B72" s="397"/>
      <c r="C72"/>
      <c r="D72"/>
      <c r="E72"/>
      <c r="F72"/>
      <c r="G72"/>
      <c r="H72" s="25"/>
    </row>
    <row r="73" spans="1:8" ht="25.5" customHeight="1" x14ac:dyDescent="0.25">
      <c r="A73" s="201" t="str">
        <f>IF(Data!W9=2,"Obchodní firma/název (provozovatele/vydavatele) 25)",IF(OR(B70="samostatně",B70="Vyberte způsob"),"Obchodní firma/název (provozovatele/vydavatele) 25)","Obchodní firma/název (provozovatele/vydavatele) 25)*"))</f>
        <v>Obchodní firma/název (provozovatele/vydavatele) 25)</v>
      </c>
      <c r="B73" s="378"/>
      <c r="C73"/>
      <c r="D73"/>
      <c r="E73"/>
      <c r="F73"/>
      <c r="G73"/>
      <c r="H73" s="25"/>
    </row>
    <row r="74" spans="1:8" x14ac:dyDescent="0.25">
      <c r="A74" s="147" t="str">
        <f>IF(Data!W9=2,"IČO 26)",IF(OR(B70="samostatně",B70="Vyberte způsob"),"IČO 26)","IČO 26)*"))</f>
        <v>IČO 26)</v>
      </c>
      <c r="B74" s="379"/>
      <c r="C74"/>
      <c r="D74"/>
      <c r="E74"/>
      <c r="F74"/>
      <c r="G74"/>
    </row>
    <row r="75" spans="1:8" x14ac:dyDescent="0.25">
      <c r="A75" s="102" t="str">
        <f>IF(OR(B70="samostatně",B70="Vyberte způsob"),"Sídlo právnické osoby 27)","Sídlo právnické osoby 27)*")</f>
        <v>Sídlo právnické osoby 27)</v>
      </c>
      <c r="B75" s="337"/>
      <c r="C75"/>
      <c r="D75"/>
      <c r="E75"/>
      <c r="F75"/>
      <c r="G75"/>
      <c r="H75" s="18"/>
    </row>
    <row r="76" spans="1:8" x14ac:dyDescent="0.25">
      <c r="A76" s="147" t="str">
        <f>IF(OR(B70="samostatně",B70="Vyberte způsob"),"Obec, PSČ, stát","Obec*, PSČ*, stát*")</f>
        <v>Obec, PSČ, stát</v>
      </c>
      <c r="B76" s="379"/>
      <c r="C76"/>
      <c r="D76"/>
      <c r="E76"/>
      <c r="F76"/>
      <c r="G76"/>
      <c r="H76" s="51"/>
    </row>
    <row r="77" spans="1:8" x14ac:dyDescent="0.25">
      <c r="A77" s="147" t="str">
        <f>IF(OR(B70="samostatně",B70="Vyberte způsob"),"Ulice, č.p./č.o.","Ulice*, č.p./č.o.*")</f>
        <v>Ulice, č.p./č.o.</v>
      </c>
      <c r="B77" s="379"/>
      <c r="C77"/>
      <c r="D77"/>
      <c r="E77"/>
      <c r="F77"/>
      <c r="G77"/>
      <c r="H77" s="67"/>
    </row>
    <row r="78" spans="1:8" x14ac:dyDescent="0.25">
      <c r="A78" s="316" t="s">
        <v>287</v>
      </c>
      <c r="B78" s="379"/>
      <c r="C78"/>
      <c r="D78"/>
      <c r="E78"/>
      <c r="F78"/>
      <c r="G78"/>
      <c r="H78" s="67"/>
    </row>
    <row r="79" spans="1:8" ht="16.350000000000001" customHeight="1" x14ac:dyDescent="0.25">
      <c r="A79" s="65" t="s">
        <v>107</v>
      </c>
      <c r="B79" s="65"/>
      <c r="C79"/>
      <c r="D79"/>
      <c r="E79"/>
      <c r="F79"/>
      <c r="G79"/>
      <c r="H79" s="31"/>
    </row>
    <row r="80" spans="1:8" ht="16.350000000000001" customHeight="1" x14ac:dyDescent="0.25">
      <c r="A80" s="461" t="str">
        <f>IF(Data!W10=0,"Při nedostatku místa vytiskněte a vyplňte List č. 04, jenž naleznete zde →       List č. 04",IF(Data!W10=1,"Vyplňte a následně vytiskněte List č. 04, který naleznete v další záložce tohoto souboru.",""))</f>
        <v/>
      </c>
      <c r="B80" s="461"/>
      <c r="C80"/>
      <c r="D80"/>
      <c r="E80"/>
      <c r="F80"/>
      <c r="G80"/>
      <c r="H80" s="31"/>
    </row>
    <row r="81" spans="1:8" ht="16.350000000000001" customHeight="1" x14ac:dyDescent="0.25">
      <c r="A81" s="40"/>
      <c r="B81" s="40"/>
      <c r="C81"/>
      <c r="D81"/>
      <c r="E81"/>
      <c r="F81"/>
      <c r="G81"/>
      <c r="H81" s="31"/>
    </row>
    <row r="82" spans="1:8" ht="14.1" customHeight="1" x14ac:dyDescent="0.25">
      <c r="A82" s="404" t="s">
        <v>314</v>
      </c>
      <c r="B82" s="404"/>
      <c r="C82" s="404"/>
      <c r="D82"/>
      <c r="E82"/>
      <c r="F82"/>
      <c r="G82"/>
      <c r="H82" s="31"/>
    </row>
    <row r="83" spans="1:8" ht="14.1" customHeight="1" x14ac:dyDescent="0.25">
      <c r="A83" s="404"/>
      <c r="B83" s="404"/>
      <c r="C83" s="404"/>
      <c r="D83"/>
      <c r="E83"/>
      <c r="F83"/>
      <c r="G83"/>
      <c r="H83" s="25"/>
    </row>
    <row r="84" spans="1:8" ht="14.1" customHeight="1" x14ac:dyDescent="0.25">
      <c r="A84" s="404"/>
      <c r="B84" s="404"/>
      <c r="C84" s="404"/>
      <c r="D84"/>
      <c r="E84"/>
      <c r="F84"/>
      <c r="G84"/>
      <c r="H84" s="25"/>
    </row>
    <row r="85" spans="1:8" ht="16.350000000000001" customHeight="1" x14ac:dyDescent="0.25">
      <c r="A85" s="119"/>
      <c r="B85" s="402" t="str">
        <f>IF(Data!W11=2,"Zaměstnavatel - podnikající fyzická osoba nebo právnická osoba","Zaměstnavatel - podnikající fyzická osoba nebo právnická osoba*")</f>
        <v>Zaměstnavatel - podnikající fyzická osoba nebo právnická osoba</v>
      </c>
      <c r="C85" s="403"/>
      <c r="D85"/>
      <c r="E85"/>
      <c r="F85"/>
      <c r="G85"/>
      <c r="H85" s="25"/>
    </row>
    <row r="86" spans="1:8" s="63" customFormat="1" x14ac:dyDescent="0.25">
      <c r="A86" s="115" t="str">
        <f>IF(Data!W2=0,"Druh činnosti 30)*  �",IF(Data!W11=2,"Druh činnosti 30)","Druh činnosti 30)*"))</f>
        <v>Druh činnosti 30)</v>
      </c>
      <c r="B86" s="84" t="s">
        <v>27</v>
      </c>
      <c r="C86"/>
      <c r="D86"/>
      <c r="E86"/>
      <c r="F86"/>
      <c r="G86"/>
      <c r="H86" s="53"/>
    </row>
    <row r="87" spans="1:8" s="63" customFormat="1" x14ac:dyDescent="0.25">
      <c r="A87" s="68" t="s">
        <v>4</v>
      </c>
      <c r="B87" s="377"/>
      <c r="C87"/>
      <c r="D87"/>
      <c r="E87"/>
      <c r="F87"/>
      <c r="G87"/>
      <c r="H87" s="145"/>
    </row>
    <row r="88" spans="1:8" s="63" customFormat="1" x14ac:dyDescent="0.25">
      <c r="A88" s="69" t="str">
        <f>IF(Data!W11=2,"Jméno/název 31)","Jméno/název 31)*")</f>
        <v>Jméno/název 31)</v>
      </c>
      <c r="B88" s="377"/>
      <c r="C88"/>
      <c r="D88"/>
      <c r="E88"/>
      <c r="F88"/>
      <c r="G88"/>
      <c r="H88" s="145"/>
    </row>
    <row r="89" spans="1:8" x14ac:dyDescent="0.25">
      <c r="A89" s="99" t="str">
        <f>IF(Data!W11=2,"IČO 32)","IČO 32)*")</f>
        <v>IČO 32)</v>
      </c>
      <c r="B89" s="377"/>
      <c r="C89"/>
      <c r="D89"/>
      <c r="E89"/>
      <c r="F89"/>
      <c r="G89"/>
      <c r="H89" s="18"/>
    </row>
    <row r="90" spans="1:8" ht="16.350000000000001" customHeight="1" x14ac:dyDescent="0.25">
      <c r="A90" s="161" t="str">
        <f>IF(Data!W11=2,"Místo výkonu podnikaní/sídlo právnické osoby 33)","Místo výkonu podnikaní/sídlo právnické osoby 33)*")</f>
        <v>Místo výkonu podnikaní/sídlo právnické osoby 33)</v>
      </c>
      <c r="B90" s="161"/>
      <c r="C90"/>
      <c r="D90"/>
      <c r="E90"/>
      <c r="F90"/>
      <c r="G90"/>
      <c r="H90" s="51"/>
    </row>
    <row r="91" spans="1:8" x14ac:dyDescent="0.25">
      <c r="A91" s="92" t="str">
        <f>IF(Data!W11=2,"Obec, PSČ, stát","Obec*, PSČ*, stát*")</f>
        <v>Obec, PSČ, stát</v>
      </c>
      <c r="B91" s="172"/>
      <c r="C91"/>
      <c r="D91"/>
      <c r="E91"/>
      <c r="F91"/>
      <c r="G91"/>
      <c r="H91" s="46"/>
    </row>
    <row r="92" spans="1:8" x14ac:dyDescent="0.25">
      <c r="A92" s="202" t="str">
        <f>IF(Data!W11=2,"Ulice, č.p./č.o.","Ulice*, č.p./č.o.*")</f>
        <v>Ulice, č.p./č.o.</v>
      </c>
      <c r="B92" s="172"/>
      <c r="C92"/>
      <c r="D92"/>
      <c r="E92"/>
      <c r="F92"/>
      <c r="G92"/>
      <c r="H92" s="103"/>
    </row>
    <row r="93" spans="1:8" x14ac:dyDescent="0.25">
      <c r="A93" s="115" t="s">
        <v>288</v>
      </c>
      <c r="B93" s="380"/>
      <c r="C93"/>
      <c r="D93"/>
      <c r="E93"/>
      <c r="F93"/>
      <c r="G93"/>
      <c r="H93" s="31"/>
    </row>
    <row r="94" spans="1:8" ht="16.350000000000001" customHeight="1" x14ac:dyDescent="0.25">
      <c r="A94" s="149"/>
      <c r="B94" s="402" t="str">
        <f>IF(Data!W11=2,"Zaměstnavatel - podnikající fyzická osoba nebo právnická osoba","Zaměstnavatel - podnikající fyzická osoba nebo právnická osoba*")</f>
        <v>Zaměstnavatel - podnikající fyzická osoba nebo právnická osoba</v>
      </c>
      <c r="C94" s="403"/>
      <c r="D94"/>
      <c r="E94"/>
      <c r="F94"/>
      <c r="G94"/>
    </row>
    <row r="95" spans="1:8" x14ac:dyDescent="0.25">
      <c r="A95" s="115" t="str">
        <f>IF(Data!W2=0,"Druh činnosti 30)*  �",IF(Data!W11=2,"Druh činnosti 30)","Druh činnosti 30)*"))</f>
        <v>Druh činnosti 30)</v>
      </c>
      <c r="B95" s="84" t="s">
        <v>27</v>
      </c>
      <c r="C95"/>
      <c r="D95"/>
      <c r="E95"/>
      <c r="F95"/>
      <c r="G95"/>
      <c r="H95" s="25"/>
    </row>
    <row r="96" spans="1:8" x14ac:dyDescent="0.25">
      <c r="A96" s="68" t="s">
        <v>4</v>
      </c>
      <c r="B96" s="377"/>
      <c r="C96"/>
      <c r="D96"/>
      <c r="E96"/>
      <c r="F96"/>
      <c r="G96"/>
      <c r="H96" s="25"/>
    </row>
    <row r="97" spans="1:8" x14ac:dyDescent="0.25">
      <c r="A97" s="69" t="str">
        <f>IF(Data!W11=2,"Jméno/název 31)","Jméno/název 31)*")</f>
        <v>Jméno/název 31)</v>
      </c>
      <c r="B97" s="377"/>
      <c r="C97"/>
      <c r="D97"/>
      <c r="E97"/>
      <c r="F97"/>
      <c r="G97"/>
      <c r="H97" s="25"/>
    </row>
    <row r="98" spans="1:8" s="8" customFormat="1" x14ac:dyDescent="0.25">
      <c r="A98" s="99" t="str">
        <f>IF(Data!W11=2,"IČO 32)","IČO 32)*")</f>
        <v>IČO 32)</v>
      </c>
      <c r="B98" s="377"/>
      <c r="C98"/>
      <c r="D98"/>
      <c r="E98"/>
      <c r="F98"/>
      <c r="G98"/>
      <c r="H98" s="25"/>
    </row>
    <row r="99" spans="1:8" ht="16.350000000000001" customHeight="1" x14ac:dyDescent="0.25">
      <c r="A99" s="161" t="str">
        <f>IF(Data!W11=2,"Místo výkonu podnikaní/sídlo právnické osoby 33)","Místo výkonu podnikaní/sídlo právnické osoby 33)*")</f>
        <v>Místo výkonu podnikaní/sídlo právnické osoby 33)</v>
      </c>
      <c r="B99" s="161"/>
      <c r="C99"/>
      <c r="D99"/>
      <c r="E99"/>
      <c r="F99"/>
      <c r="G99"/>
    </row>
    <row r="100" spans="1:8" x14ac:dyDescent="0.25">
      <c r="A100" s="99" t="str">
        <f>IF(Data!W11=2,"Obec, PSČ, stát","Obec*, PSČ*, stát*")</f>
        <v>Obec, PSČ, stát</v>
      </c>
      <c r="B100" s="379"/>
      <c r="C100"/>
      <c r="D100"/>
      <c r="E100"/>
      <c r="F100"/>
      <c r="G100"/>
    </row>
    <row r="101" spans="1:8" x14ac:dyDescent="0.25">
      <c r="A101" s="69" t="str">
        <f>IF(Data!W11=2,"Ulice, č.p./č.o.","Ulice*, č.p./č.o.*")</f>
        <v>Ulice, č.p./č.o.</v>
      </c>
      <c r="B101" s="379"/>
      <c r="C101"/>
      <c r="D101"/>
      <c r="E101"/>
      <c r="F101"/>
      <c r="G101"/>
      <c r="H101" s="65"/>
    </row>
    <row r="102" spans="1:8" x14ac:dyDescent="0.25">
      <c r="A102" s="68" t="s">
        <v>288</v>
      </c>
      <c r="B102" s="379"/>
      <c r="C102"/>
      <c r="D102"/>
      <c r="E102"/>
      <c r="F102"/>
      <c r="G102"/>
      <c r="H102" s="57"/>
    </row>
    <row r="103" spans="1:8" ht="15.75" customHeight="1" x14ac:dyDescent="0.25">
      <c r="A103" s="119"/>
      <c r="B103" s="402" t="str">
        <f>IF(Data!W11=2,"Zaměstnavatel - podnikající fyzická osoba nebo právnická osoba","Zaměstnavatel - podnikající fyzická osoba nebo právnická osoba*")</f>
        <v>Zaměstnavatel - podnikající fyzická osoba nebo právnická osoba</v>
      </c>
      <c r="C103" s="403"/>
      <c r="D103"/>
      <c r="E103"/>
      <c r="F103"/>
      <c r="G103"/>
      <c r="H103" s="46"/>
    </row>
    <row r="104" spans="1:8" x14ac:dyDescent="0.25">
      <c r="A104" s="115" t="str">
        <f>IF(Data!W2=0,"Druh činnosti 30)*  �",IF(Data!W11=2,"Druh činnosti 30)","Druh činnosti 30)*"))</f>
        <v>Druh činnosti 30)</v>
      </c>
      <c r="B104" s="84" t="s">
        <v>27</v>
      </c>
      <c r="C104"/>
      <c r="D104"/>
      <c r="E104"/>
      <c r="F104"/>
      <c r="G104"/>
      <c r="H104" s="67"/>
    </row>
    <row r="105" spans="1:8" x14ac:dyDescent="0.25">
      <c r="A105" s="68" t="s">
        <v>4</v>
      </c>
      <c r="B105" s="377"/>
      <c r="C105"/>
      <c r="D105"/>
      <c r="E105"/>
      <c r="F105"/>
      <c r="G105"/>
      <c r="H105" s="31"/>
    </row>
    <row r="106" spans="1:8" x14ac:dyDescent="0.25">
      <c r="A106" s="69" t="str">
        <f>IF(Data!W11=2,"Jméno/název 31)","Jméno/název 31)*")</f>
        <v>Jméno/název 31)</v>
      </c>
      <c r="B106" s="377"/>
      <c r="C106"/>
      <c r="D106"/>
      <c r="E106"/>
      <c r="F106"/>
      <c r="G106"/>
      <c r="H106" s="31"/>
    </row>
    <row r="107" spans="1:8" x14ac:dyDescent="0.25">
      <c r="A107" s="99" t="str">
        <f>IF(Data!W11=2,"IČO 32)","IČO 32)*")</f>
        <v>IČO 32)</v>
      </c>
      <c r="B107" s="377"/>
      <c r="C107"/>
      <c r="D107"/>
      <c r="E107"/>
      <c r="F107"/>
      <c r="G107"/>
      <c r="H107" s="31"/>
    </row>
    <row r="108" spans="1:8" s="8" customFormat="1" ht="15.75" customHeight="1" x14ac:dyDescent="0.25">
      <c r="A108" s="161" t="str">
        <f>IF(Data!W11=2,"Místo výkonu podnikaní/sídlo právnické osoby 33)","Místo výkonu podnikaní/sídlo právnické osoby 33)*")</f>
        <v>Místo výkonu podnikaní/sídlo právnické osoby 33)</v>
      </c>
      <c r="B108" s="161"/>
      <c r="C108"/>
      <c r="D108"/>
      <c r="E108"/>
      <c r="F108"/>
      <c r="G108"/>
      <c r="H108" s="31"/>
    </row>
    <row r="109" spans="1:8" x14ac:dyDescent="0.25">
      <c r="A109" s="99" t="str">
        <f>IF(Data!W11=2,"Obec, PSČ, stát","Obec*, PSČ*, stát*")</f>
        <v>Obec, PSČ, stát</v>
      </c>
      <c r="B109" s="379"/>
      <c r="C109"/>
      <c r="D109"/>
      <c r="E109"/>
      <c r="F109"/>
      <c r="G109"/>
    </row>
    <row r="110" spans="1:8" x14ac:dyDescent="0.25">
      <c r="A110" s="69" t="str">
        <f>IF(Data!W11=2,"Ulice, č.p./č.o.","Ulice*, č.p./č.o.*")</f>
        <v>Ulice, č.p./č.o.</v>
      </c>
      <c r="B110" s="379"/>
      <c r="C110"/>
      <c r="D110"/>
      <c r="E110"/>
      <c r="F110"/>
      <c r="G110"/>
    </row>
    <row r="111" spans="1:8" x14ac:dyDescent="0.25">
      <c r="A111" s="68" t="s">
        <v>288</v>
      </c>
      <c r="B111" s="381"/>
      <c r="C111"/>
      <c r="D111"/>
      <c r="E111"/>
      <c r="F111"/>
      <c r="G111"/>
      <c r="H111" s="44"/>
    </row>
    <row r="112" spans="1:8" ht="15.75" customHeight="1" x14ac:dyDescent="0.25">
      <c r="A112" s="149"/>
      <c r="B112" s="402" t="str">
        <f>IF(Data!W11=2,"Zaměstnavatel - nepodnikající fyzická osoba","Zaměstnavatel - nepodnikající fyzická osoba*")</f>
        <v>Zaměstnavatel - nepodnikající fyzická osoba</v>
      </c>
      <c r="C112" s="403"/>
      <c r="D112"/>
      <c r="E112"/>
      <c r="F112"/>
      <c r="G112"/>
    </row>
    <row r="113" spans="1:8" x14ac:dyDescent="0.25">
      <c r="A113" s="115" t="str">
        <f>IF(Data!W2=0,"Druh činnosti 30)*  �",IF(Data!W11=2,"Druh činnosti 30)","Druh činnosti 30)*"))</f>
        <v>Druh činnosti 30)</v>
      </c>
      <c r="B113" s="84" t="s">
        <v>27</v>
      </c>
      <c r="C113"/>
      <c r="D113"/>
      <c r="E113"/>
      <c r="F113"/>
      <c r="G113"/>
      <c r="H113" s="325"/>
    </row>
    <row r="114" spans="1:8" x14ac:dyDescent="0.25">
      <c r="A114" s="68" t="s">
        <v>4</v>
      </c>
      <c r="B114" s="377"/>
      <c r="C114"/>
      <c r="D114"/>
      <c r="E114"/>
      <c r="F114"/>
      <c r="G114"/>
      <c r="H114" s="1"/>
    </row>
    <row r="115" spans="1:8" x14ac:dyDescent="0.25">
      <c r="A115" s="148" t="str">
        <f>IF(Data!W11=2,"Jméno, příjmení 35)","Jméno*, příjmení 35)*")</f>
        <v>Jméno, příjmení 35)</v>
      </c>
      <c r="B115" s="377"/>
      <c r="C115"/>
      <c r="D115"/>
      <c r="E115"/>
      <c r="F115"/>
      <c r="G115"/>
      <c r="H115" s="325"/>
    </row>
    <row r="116" spans="1:8" x14ac:dyDescent="0.25">
      <c r="A116" s="102" t="s">
        <v>288</v>
      </c>
      <c r="B116" s="377"/>
      <c r="C116"/>
      <c r="D116"/>
      <c r="E116"/>
      <c r="F116"/>
      <c r="G116"/>
    </row>
    <row r="117" spans="1:8" ht="15.75" customHeight="1" x14ac:dyDescent="0.25">
      <c r="A117" s="407" t="s">
        <v>65</v>
      </c>
      <c r="B117" s="407"/>
      <c r="C117"/>
      <c r="D117"/>
      <c r="E117"/>
      <c r="F117"/>
      <c r="G117"/>
      <c r="H117" s="42"/>
    </row>
    <row r="118" spans="1:8" ht="15.75" customHeight="1" x14ac:dyDescent="0.25">
      <c r="A118" s="396" t="str">
        <f>IF(Data!W12=0,"Při nedostatku místa vytiskněte a vyplňte List č. 05, jenž naleznete zde →       List č. 05",IF(Data!W12=1,"Vyplňte a následně vytiskněte List č. 05, který naleznete v další záložce tohoto souboru.",""))</f>
        <v/>
      </c>
      <c r="B118" s="396"/>
      <c r="C118" s="286"/>
      <c r="D118"/>
      <c r="E118"/>
      <c r="F118"/>
      <c r="G118"/>
      <c r="H118" s="1"/>
    </row>
    <row r="119" spans="1:8" ht="15.75" customHeight="1" x14ac:dyDescent="0.25">
      <c r="A119" s="49"/>
      <c r="B119" s="49"/>
      <c r="C119"/>
      <c r="D119"/>
      <c r="E119"/>
      <c r="F119"/>
      <c r="G119"/>
      <c r="H119" s="1"/>
    </row>
    <row r="120" spans="1:8" ht="15.75" customHeight="1" x14ac:dyDescent="0.25">
      <c r="A120" s="459" t="s">
        <v>55</v>
      </c>
      <c r="B120" s="459"/>
      <c r="C120" s="355"/>
      <c r="D120"/>
      <c r="E120"/>
      <c r="F120"/>
      <c r="G120"/>
      <c r="H120" s="39"/>
    </row>
    <row r="121" spans="1:8" ht="15.75" customHeight="1" x14ac:dyDescent="0.25">
      <c r="A121" s="460" t="s">
        <v>92</v>
      </c>
      <c r="B121" s="460"/>
      <c r="C121"/>
      <c r="D121"/>
      <c r="E121"/>
      <c r="F121"/>
      <c r="G121"/>
      <c r="H121" s="39"/>
    </row>
    <row r="122" spans="1:8" ht="15.75" customHeight="1" x14ac:dyDescent="0.25">
      <c r="A122" s="457" t="s">
        <v>289</v>
      </c>
      <c r="B122" s="446" t="str">
        <f>IF(Data!W2=0,"Seznam druhů nemovitých věcí a k nim seznam specifikace druhu 
naleznete na straně číslo 6 v části Základní poučení.","")</f>
        <v/>
      </c>
      <c r="C122" s="447"/>
      <c r="D122"/>
      <c r="E122"/>
      <c r="F122"/>
      <c r="G122"/>
      <c r="H122" s="74"/>
    </row>
    <row r="123" spans="1:8" ht="15.75" customHeight="1" x14ac:dyDescent="0.25">
      <c r="A123" s="458"/>
      <c r="B123" s="448"/>
      <c r="C123" s="449"/>
      <c r="D123"/>
      <c r="E123"/>
      <c r="F123"/>
      <c r="G123"/>
      <c r="H123" s="25"/>
    </row>
    <row r="124" spans="1:8" ht="15.75" customHeight="1" x14ac:dyDescent="0.25">
      <c r="A124" s="454" t="s">
        <v>290</v>
      </c>
      <c r="B124" s="454"/>
      <c r="C124" s="454"/>
      <c r="D124"/>
      <c r="E124"/>
      <c r="F124"/>
      <c r="G124"/>
      <c r="H124" s="25"/>
    </row>
    <row r="125" spans="1:8" ht="15.75" customHeight="1" x14ac:dyDescent="0.25">
      <c r="A125" s="455"/>
      <c r="B125" s="455"/>
      <c r="C125" s="455"/>
      <c r="D125"/>
      <c r="E125"/>
      <c r="F125"/>
      <c r="G125"/>
      <c r="H125" s="46"/>
    </row>
    <row r="126" spans="1:8" ht="15.75" customHeight="1" x14ac:dyDescent="0.25">
      <c r="A126" s="455"/>
      <c r="B126" s="455"/>
      <c r="C126" s="455"/>
      <c r="D126"/>
      <c r="E126"/>
      <c r="F126"/>
      <c r="G126"/>
      <c r="H126" s="46"/>
    </row>
    <row r="127" spans="1:8" ht="15.75" customHeight="1" x14ac:dyDescent="0.25">
      <c r="A127" s="455"/>
      <c r="B127" s="455"/>
      <c r="C127" s="455"/>
      <c r="D127"/>
      <c r="E127"/>
      <c r="F127"/>
      <c r="G127"/>
      <c r="H127" s="46"/>
    </row>
    <row r="128" spans="1:8" ht="15.75" customHeight="1" x14ac:dyDescent="0.25">
      <c r="A128" s="455"/>
      <c r="B128" s="455"/>
      <c r="C128" s="455"/>
      <c r="D128"/>
      <c r="E128"/>
      <c r="F128"/>
      <c r="G128"/>
      <c r="H128" s="18"/>
    </row>
    <row r="129" spans="1:8" ht="15.75" customHeight="1" x14ac:dyDescent="0.25">
      <c r="A129" s="456" t="s">
        <v>95</v>
      </c>
      <c r="B129" s="456"/>
      <c r="C129"/>
      <c r="D129"/>
      <c r="E129"/>
      <c r="F129"/>
      <c r="G129"/>
      <c r="H129" s="46"/>
    </row>
    <row r="130" spans="1:8" x14ac:dyDescent="0.25">
      <c r="A130" s="96" t="str">
        <f>IF(Data!W2=0,"Druh nemovité věci 38)*�",IF(OR(B130="pozemek",B130="stavba",B130="jednotka",B130="právo stavby",B130="jiné"),"Druh nemovité věci 38)*",IF(Data!W13=2,"Druh nemovité věci 38)","Druh nemovité věci 38)*")))</f>
        <v>Druh nemovité věci 38)</v>
      </c>
      <c r="B130" s="315" t="s">
        <v>8</v>
      </c>
      <c r="C130"/>
      <c r="D130"/>
      <c r="E130"/>
      <c r="F130"/>
      <c r="G130"/>
    </row>
    <row r="131" spans="1:8" x14ac:dyDescent="0.25">
      <c r="A131" s="96" t="str">
        <f>IF(Data!W2=0,"Specifikace druhu 39)*�",IF(OR(B130="pozemek",B130="stavba",B130="jednotka"),"Specifikace druhu 39)*",IF(OR(Data!W13=2,B130="právo stavby",B130="jiné"),"Specifikace druhu 39)","Specifikace druhu 39)*")))</f>
        <v>Specifikace druhu 39)</v>
      </c>
      <c r="B131" s="315" t="s">
        <v>177</v>
      </c>
      <c r="C131"/>
      <c r="D131"/>
      <c r="E131"/>
      <c r="F131"/>
      <c r="G131"/>
    </row>
    <row r="132" spans="1:8" x14ac:dyDescent="0.25">
      <c r="A132" s="115" t="str">
        <f>IF(Data!W2=0,"Způsob nabytí 40)*        �",IF(OR(B130="pozemek",B130="stavba",B130="jednotka",B130="právo stavby",B130="jiné"),"Způsob nabytí 40)*",IF(Data!W13=2,"Způsob nabytí 40)","Způsob nabytí 40)*")))</f>
        <v>Způsob nabytí 40)</v>
      </c>
      <c r="B132" s="315" t="s">
        <v>9</v>
      </c>
      <c r="C132"/>
      <c r="D132"/>
      <c r="E132"/>
      <c r="F132"/>
      <c r="G132"/>
    </row>
    <row r="133" spans="1:8" x14ac:dyDescent="0.25">
      <c r="A133" s="96" t="str">
        <f>IF(OR(B130="pozemek",B130="stavba",B130="jednotka",B130="právo stavby",B130="jiné"),"Pořizovací cena v Kč 41)*",IF(Data!W13=2,"Pořizovací cena v Kč 41)","Pořizovací cena v Kč 41)*"))</f>
        <v>Pořizovací cena v Kč 41)</v>
      </c>
      <c r="B133" s="373"/>
      <c r="C133"/>
      <c r="D133"/>
      <c r="E133"/>
      <c r="F133"/>
      <c r="G133"/>
    </row>
    <row r="134" spans="1:8" x14ac:dyDescent="0.25">
      <c r="A134" s="68" t="str">
        <f>IF(OR(B130="pozemek",B130="stavba",B130="jednotka",B130="právo stavby"),"Obec - katastrální území*",IF(OR(Data!W13=2,B130="jiné"),"Obec - katastrální území","Obec - katastrální území*"))</f>
        <v>Obec - katastrální území</v>
      </c>
      <c r="B134" s="369"/>
      <c r="C134"/>
      <c r="D134"/>
      <c r="E134"/>
      <c r="F134"/>
      <c r="G134"/>
      <c r="H134" s="24"/>
    </row>
    <row r="135" spans="1:8" x14ac:dyDescent="0.25">
      <c r="A135" s="115" t="str">
        <f>IF(OR(B130="pozemek",B130="stavba",B130="jednotka",B130="právo stavby"),"Číslo LV 42)*",IF(OR(Data!W13=2,B130="jiné"),"Číslo LV 42)","Číslo LV 42)*"))</f>
        <v>Číslo LV 42)</v>
      </c>
      <c r="B135" s="369"/>
      <c r="C135"/>
      <c r="D135"/>
      <c r="E135"/>
      <c r="F135"/>
      <c r="G135"/>
      <c r="H135" s="325"/>
    </row>
    <row r="136" spans="1:8" x14ac:dyDescent="0.25">
      <c r="A136" s="115" t="str">
        <f>IF(OR(B130="pozemek",B130="stavba",B130="jednotka",B130="právo stavby",Data!W13=1,Data!W13=0,B130="jiné"),"Parcelní číslo 42)*","Parcelní číslo 42)")</f>
        <v>Parcelní číslo 42)</v>
      </c>
      <c r="B136" s="369"/>
      <c r="C136"/>
      <c r="D136"/>
      <c r="E136"/>
      <c r="F136"/>
      <c r="G136"/>
      <c r="H136" s="325"/>
    </row>
    <row r="137" spans="1:8" x14ac:dyDescent="0.25">
      <c r="A137" s="68" t="str">
        <f>IF(OR(AND(B130="stavba",B131=Data!$M$31),AND(B130="stavba",B131=Data!$M$32),AND(B130="stavba",Oznámení!B131=Data!$M$29),AND(B130="stavba",B131="")),"Číslo popisné/evidenční 43)*",IF(OR(B130="jiné",B130="pozemek",B130="právo stavby",B130="jednotka",B131=Data!$M$30,B131=Data!$M$33,B131=Data!$M$34,B131=Data!$M$35,Data!$W$13=2),"Číslo popisné/evidenční 43)","Číslo popisné/evidenční 43)*"))</f>
        <v>Číslo popisné/evidenční 43)</v>
      </c>
      <c r="B137" s="338"/>
      <c r="C137"/>
      <c r="D137"/>
      <c r="E137"/>
      <c r="F137"/>
      <c r="G137"/>
      <c r="H137" s="325"/>
    </row>
    <row r="138" spans="1:8" x14ac:dyDescent="0.25">
      <c r="A138" s="68" t="s">
        <v>207</v>
      </c>
      <c r="B138" s="369"/>
      <c r="C138"/>
      <c r="D138"/>
      <c r="E138"/>
      <c r="F138"/>
      <c r="G138"/>
      <c r="H138" s="39"/>
    </row>
    <row r="139" spans="1:8" x14ac:dyDescent="0.25">
      <c r="A139" s="115" t="str">
        <f>IF(Data!W2=0,"Vlastnictví 44)                 �","Vlastnictví 44)")</f>
        <v>Vlastnictví 44)</v>
      </c>
      <c r="B139" s="315" t="s">
        <v>19</v>
      </c>
      <c r="C139"/>
      <c r="D139"/>
      <c r="E139"/>
      <c r="F139"/>
      <c r="G139"/>
      <c r="H139" s="74"/>
    </row>
    <row r="140" spans="1:8" x14ac:dyDescent="0.25">
      <c r="A140" s="96" t="s">
        <v>112</v>
      </c>
      <c r="B140" s="369"/>
      <c r="C140"/>
      <c r="D140"/>
      <c r="E140"/>
      <c r="F140"/>
      <c r="G140"/>
      <c r="H140" s="74"/>
    </row>
    <row r="141" spans="1:8" ht="15.75" customHeight="1" x14ac:dyDescent="0.25">
      <c r="A141" s="39" t="s">
        <v>66</v>
      </c>
      <c r="B141" s="39"/>
      <c r="C141"/>
      <c r="D141"/>
      <c r="E141"/>
      <c r="F141"/>
      <c r="G141"/>
      <c r="H141" s="74"/>
    </row>
    <row r="142" spans="1:8" ht="15.75" customHeight="1" x14ac:dyDescent="0.25">
      <c r="A142" s="406" t="str">
        <f>IF(Data!W14=0,"Při nedostatku místa vytiskněte a vyplňte List č. 06, jenž naleznete zde →       List č. 06",IF(Data!W14=1,"Vyplňte a následně vytiskněte List č. 06, který naleznete v další záložce tohoto souboru.",""))</f>
        <v/>
      </c>
      <c r="B142" s="406"/>
      <c r="C142"/>
      <c r="D142"/>
      <c r="E142"/>
      <c r="F142"/>
      <c r="G142"/>
      <c r="H142" s="41"/>
    </row>
    <row r="143" spans="1:8" ht="15.75" customHeight="1" x14ac:dyDescent="0.25">
      <c r="A143" s="457" t="s">
        <v>113</v>
      </c>
      <c r="B143" s="479"/>
      <c r="C143" s="480"/>
      <c r="D143"/>
      <c r="E143"/>
      <c r="F143"/>
      <c r="G143"/>
      <c r="H143" s="25"/>
    </row>
    <row r="144" spans="1:8" ht="15.75" customHeight="1" x14ac:dyDescent="0.25">
      <c r="A144" s="458"/>
      <c r="B144" s="481"/>
      <c r="C144" s="482"/>
      <c r="D144"/>
      <c r="E144"/>
      <c r="F144"/>
      <c r="G144"/>
      <c r="H144" s="41"/>
    </row>
    <row r="145" spans="1:8" x14ac:dyDescent="0.25">
      <c r="A145" s="96" t="str">
        <f>IF(Data!W2=0,"Druh 47)*         �",IF(Data!W15=2,"Druh 47)","Druh 47)*"))</f>
        <v>Druh 47)</v>
      </c>
      <c r="B145" s="89" t="s">
        <v>26</v>
      </c>
      <c r="C145"/>
      <c r="D145"/>
      <c r="E145"/>
      <c r="F145"/>
      <c r="G145"/>
      <c r="H145" s="46"/>
    </row>
    <row r="146" spans="1:8" x14ac:dyDescent="0.25">
      <c r="A146" s="96" t="str">
        <f>IF(Data!W15=2,"Emitent 48)","Emitent 48)*")</f>
        <v>Emitent 48)</v>
      </c>
      <c r="B146" s="369"/>
      <c r="C146"/>
      <c r="D146"/>
      <c r="E146"/>
      <c r="F146"/>
      <c r="G146"/>
      <c r="H146" s="53"/>
    </row>
    <row r="147" spans="1:8" x14ac:dyDescent="0.25">
      <c r="A147" s="107" t="s">
        <v>5</v>
      </c>
      <c r="B147" s="370"/>
      <c r="C147"/>
      <c r="D147"/>
      <c r="E147"/>
      <c r="F147"/>
      <c r="G147"/>
      <c r="H147" s="18"/>
    </row>
    <row r="148" spans="1:8" x14ac:dyDescent="0.25">
      <c r="A148" s="115" t="str">
        <f>IF(Data!W2=0,"Vlastnictví 49)  �","Vlastnictví 49)")</f>
        <v>Vlastnictví 49)</v>
      </c>
      <c r="B148" s="315" t="s">
        <v>19</v>
      </c>
      <c r="C148"/>
      <c r="D148"/>
      <c r="E148"/>
      <c r="F148"/>
      <c r="G148"/>
      <c r="H148" s="46"/>
    </row>
    <row r="149" spans="1:8" x14ac:dyDescent="0.25">
      <c r="A149" s="93" t="s">
        <v>168</v>
      </c>
      <c r="B149" s="371"/>
      <c r="C149"/>
      <c r="D149"/>
      <c r="E149"/>
      <c r="F149"/>
      <c r="G149"/>
      <c r="H149" s="18"/>
    </row>
    <row r="150" spans="1:8" x14ac:dyDescent="0.25">
      <c r="A150" s="107" t="s">
        <v>114</v>
      </c>
      <c r="B150" s="369"/>
      <c r="C150"/>
      <c r="D150"/>
      <c r="E150"/>
      <c r="F150"/>
      <c r="G150"/>
      <c r="H150" s="18"/>
    </row>
    <row r="151" spans="1:8" ht="15.75" customHeight="1" x14ac:dyDescent="0.25">
      <c r="A151" s="407" t="s">
        <v>107</v>
      </c>
      <c r="B151" s="407"/>
      <c r="C151"/>
      <c r="D151"/>
      <c r="E151"/>
      <c r="F151"/>
      <c r="G151"/>
      <c r="H151" s="24"/>
    </row>
    <row r="152" spans="1:8" ht="17.100000000000001" customHeight="1" x14ac:dyDescent="0.25">
      <c r="A152" s="406" t="str">
        <f>IF(Data!W16=0,"Při nedostatku místa vytiskněte a vyplňte List č. 07, jenž naleznete zde →       List č. 07",IF(Data!W16=1,"Vyplňte a následně vytiskněte List č. 07, který naleznete v další záložce tohoto souboru.",""))</f>
        <v/>
      </c>
      <c r="B152" s="406"/>
      <c r="C152"/>
      <c r="D152"/>
      <c r="E152"/>
      <c r="F152"/>
      <c r="G152"/>
      <c r="H152" s="24"/>
    </row>
    <row r="153" spans="1:8" ht="16.350000000000001" customHeight="1" x14ac:dyDescent="0.25">
      <c r="A153" s="408" t="s">
        <v>167</v>
      </c>
      <c r="B153" s="409"/>
      <c r="C153" s="410"/>
      <c r="D153"/>
      <c r="E153"/>
      <c r="F153"/>
      <c r="G153"/>
    </row>
    <row r="154" spans="1:8" ht="16.350000000000001" customHeight="1" x14ac:dyDescent="0.25">
      <c r="A154" s="411"/>
      <c r="B154" s="412"/>
      <c r="C154" s="413"/>
      <c r="D154"/>
      <c r="E154"/>
      <c r="F154"/>
      <c r="G154"/>
    </row>
    <row r="155" spans="1:8" ht="25.5" x14ac:dyDescent="0.25">
      <c r="A155" s="96" t="str">
        <f>IF(Data!W17=2,"Obchodní firma/název obchodní korporace 53)","Obchodní firma/název obchodní korporace 53)*")</f>
        <v>Obchodní firma/název obchodní korporace 53)</v>
      </c>
      <c r="B155" s="382"/>
      <c r="C155"/>
      <c r="D155"/>
      <c r="E155"/>
      <c r="F155"/>
      <c r="G155"/>
    </row>
    <row r="156" spans="1:8" x14ac:dyDescent="0.25">
      <c r="A156" s="96" t="str">
        <f>IF(Data!W17=2,"IČO 54)","IČO 54)*")</f>
        <v>IČO 54)</v>
      </c>
      <c r="B156" s="369"/>
      <c r="C156"/>
      <c r="D156"/>
      <c r="E156"/>
      <c r="F156"/>
      <c r="G156"/>
    </row>
    <row r="157" spans="1:8" x14ac:dyDescent="0.25">
      <c r="A157" s="115" t="str">
        <f>IF(Data!W17=2,"Velikost podílu v %","Velikost podílu v %*")</f>
        <v>Velikost podílu v %</v>
      </c>
      <c r="B157" s="370"/>
      <c r="C157"/>
      <c r="D157"/>
      <c r="E157"/>
      <c r="F157"/>
      <c r="G157"/>
    </row>
    <row r="158" spans="1:8" x14ac:dyDescent="0.25">
      <c r="A158" s="115" t="str">
        <f>IF(Data!W2=0,"Vlastnictví 55)     �","Vlastnictví 55)")</f>
        <v>Vlastnictví 55)</v>
      </c>
      <c r="B158" s="315" t="s">
        <v>19</v>
      </c>
      <c r="C158"/>
      <c r="D158"/>
      <c r="E158"/>
      <c r="F158"/>
      <c r="G158"/>
    </row>
    <row r="159" spans="1:8" ht="16.350000000000001" customHeight="1" x14ac:dyDescent="0.25">
      <c r="A159" s="426" t="str">
        <f>IF(Data!W17=2,"Sídlo obchodní korporace 56)","Sídlo obchodní korporace 56)*")</f>
        <v>Sídlo obchodní korporace 56)</v>
      </c>
      <c r="B159" s="426"/>
      <c r="C159"/>
      <c r="D159"/>
      <c r="E159"/>
      <c r="F159"/>
      <c r="G159"/>
    </row>
    <row r="160" spans="1:8" x14ac:dyDescent="0.25">
      <c r="A160" s="93" t="str">
        <f>IF(Data!W17=2,"Obec, PSČ, stát","Obec*, PSČ*, stát*")</f>
        <v>Obec, PSČ, stát</v>
      </c>
      <c r="B160" s="172"/>
      <c r="C160"/>
      <c r="D160"/>
      <c r="E160"/>
      <c r="F160"/>
      <c r="G160"/>
    </row>
    <row r="161" spans="1:8" x14ac:dyDescent="0.25">
      <c r="A161" s="107" t="str">
        <f>IF(Data!W17=2,"Ulice, č.p./č.o.","Ulice*, č.p./č.o.*")</f>
        <v>Ulice, č.p./č.o.</v>
      </c>
      <c r="B161" s="172"/>
      <c r="C161"/>
      <c r="D161"/>
      <c r="E161"/>
      <c r="F161"/>
      <c r="G161"/>
    </row>
    <row r="162" spans="1:8" x14ac:dyDescent="0.25">
      <c r="A162" s="96" t="s">
        <v>116</v>
      </c>
      <c r="B162" s="172"/>
      <c r="C162"/>
      <c r="D162"/>
      <c r="E162"/>
      <c r="F162"/>
      <c r="G162"/>
    </row>
    <row r="163" spans="1:8" ht="16.350000000000001" customHeight="1" x14ac:dyDescent="0.25">
      <c r="A163" s="414" t="s">
        <v>67</v>
      </c>
      <c r="B163" s="414"/>
      <c r="C163"/>
      <c r="D163"/>
      <c r="E163"/>
      <c r="F163"/>
      <c r="G163"/>
    </row>
    <row r="164" spans="1:8" ht="16.350000000000001" customHeight="1" x14ac:dyDescent="0.25">
      <c r="A164" s="405" t="str">
        <f>IF(Data!W18=0,"Při nedostatku místa vytiskněte a vyplňte List č. 08, jenž naleznete zde →       List č. 08",IF(Data!W18=1,"Vyplňte a následně vytiskněte List č. 08, který naleznete v další záložce tohoto souboru.",""))</f>
        <v/>
      </c>
      <c r="B164" s="405"/>
      <c r="C164"/>
      <c r="D164"/>
      <c r="E164"/>
      <c r="F164"/>
      <c r="G164"/>
    </row>
    <row r="165" spans="1:8" ht="16.350000000000001" customHeight="1" x14ac:dyDescent="0.25">
      <c r="A165" s="415" t="s">
        <v>316</v>
      </c>
      <c r="B165" s="416"/>
      <c r="C165" s="417"/>
      <c r="D165"/>
      <c r="E165"/>
      <c r="F165"/>
      <c r="G165"/>
    </row>
    <row r="166" spans="1:8" ht="16.350000000000001" customHeight="1" x14ac:dyDescent="0.25">
      <c r="A166" s="418"/>
      <c r="B166" s="419"/>
      <c r="C166" s="420"/>
      <c r="D166"/>
      <c r="E166"/>
      <c r="F166"/>
      <c r="G166"/>
    </row>
    <row r="167" spans="1:8" ht="16.350000000000001" customHeight="1" x14ac:dyDescent="0.25">
      <c r="A167" s="421"/>
      <c r="B167" s="422"/>
      <c r="C167" s="423"/>
      <c r="D167"/>
      <c r="E167"/>
      <c r="F167"/>
      <c r="G167"/>
    </row>
    <row r="168" spans="1:8" x14ac:dyDescent="0.25">
      <c r="A168" s="94" t="str">
        <f>IF(Data!W19=2,"Druh movité věci 59)","Druh movité věci 59)*")</f>
        <v>Druh movité věci 59)</v>
      </c>
      <c r="B168" s="375"/>
      <c r="C168"/>
      <c r="D168"/>
      <c r="E168"/>
      <c r="F168"/>
      <c r="G168"/>
    </row>
    <row r="169" spans="1:8" x14ac:dyDescent="0.25">
      <c r="A169" s="94" t="str">
        <f>IF(Data!W19=2,"Pořizovací cena v Kč 60)","Pořizovací cena v Kč 60)*")</f>
        <v>Pořizovací cena v Kč 60)</v>
      </c>
      <c r="B169" s="371"/>
      <c r="C169"/>
      <c r="D169"/>
      <c r="E169"/>
      <c r="F169"/>
      <c r="G169"/>
    </row>
    <row r="170" spans="1:8" x14ac:dyDescent="0.25">
      <c r="A170" s="94" t="str">
        <f>IF(Data!W2=0,"Způsob nabytí 61)*  �",IF(Data!W19=2,"Způsob nabytí 61)","Způsob nabytí 61)*"))</f>
        <v>Způsob nabytí 61)</v>
      </c>
      <c r="B170" s="314" t="s">
        <v>9</v>
      </c>
      <c r="C170"/>
      <c r="D170"/>
      <c r="E170"/>
      <c r="F170"/>
      <c r="G170"/>
    </row>
    <row r="171" spans="1:8" x14ac:dyDescent="0.25">
      <c r="A171" s="95" t="str">
        <f>IF(Data!W2=0,"Vlastnictví 62)          �","Vlastnictví 62)")</f>
        <v>Vlastnictví 62)</v>
      </c>
      <c r="B171" s="314" t="s">
        <v>19</v>
      </c>
      <c r="C171"/>
      <c r="D171"/>
      <c r="E171"/>
      <c r="F171"/>
      <c r="G171"/>
    </row>
    <row r="172" spans="1:8" x14ac:dyDescent="0.25">
      <c r="A172" s="94" t="s">
        <v>117</v>
      </c>
      <c r="B172" s="172"/>
      <c r="C172"/>
      <c r="D172"/>
      <c r="E172"/>
      <c r="F172"/>
      <c r="G172"/>
    </row>
    <row r="173" spans="1:8" ht="16.350000000000001" customHeight="1" x14ac:dyDescent="0.25">
      <c r="A173" s="424" t="s">
        <v>68</v>
      </c>
      <c r="B173" s="424"/>
      <c r="C173"/>
      <c r="D173"/>
      <c r="E173"/>
      <c r="F173"/>
      <c r="G173"/>
    </row>
    <row r="174" spans="1:8" ht="16.350000000000001" customHeight="1" x14ac:dyDescent="0.25">
      <c r="A174" s="399" t="str">
        <f>IF(Data!W20=0,"Při nedostatku místa vytiskněte a vyplňte List č. 09, jenž naleznete zde →       List č. 09",IF(Data!W20=1,"Vyplňte a následně vytiskněte List č. 09, který naleznete v další záložce tohoto souboru.",""))</f>
        <v/>
      </c>
      <c r="B174" s="399"/>
      <c r="C174" s="286"/>
      <c r="D174" s="286"/>
      <c r="E174" s="286"/>
      <c r="F174" s="286"/>
      <c r="G174" s="286"/>
      <c r="H174" s="18"/>
    </row>
    <row r="175" spans="1:8" ht="16.350000000000001" customHeight="1" x14ac:dyDescent="0.25">
      <c r="A175" s="165"/>
      <c r="B175" s="165"/>
      <c r="C175"/>
      <c r="D175"/>
      <c r="E175"/>
      <c r="F175"/>
      <c r="G175"/>
    </row>
    <row r="176" spans="1:8" ht="16.350000000000001" customHeight="1" x14ac:dyDescent="0.25">
      <c r="A176" s="425" t="s">
        <v>56</v>
      </c>
      <c r="B176" s="425"/>
      <c r="C176" s="355"/>
      <c r="D176"/>
      <c r="E176"/>
      <c r="F176"/>
      <c r="G176"/>
    </row>
    <row r="177" spans="1:8" ht="16.350000000000001" customHeight="1" x14ac:dyDescent="0.25">
      <c r="A177" s="394" t="s">
        <v>70</v>
      </c>
      <c r="B177" s="394"/>
      <c r="C177"/>
      <c r="D177"/>
      <c r="E177"/>
      <c r="F177"/>
      <c r="G177"/>
    </row>
    <row r="178" spans="1:8" ht="16.350000000000001" customHeight="1" x14ac:dyDescent="0.25">
      <c r="A178" s="408" t="s">
        <v>308</v>
      </c>
      <c r="B178" s="409"/>
      <c r="C178" s="410"/>
      <c r="D178"/>
      <c r="E178"/>
      <c r="F178"/>
      <c r="G178"/>
    </row>
    <row r="179" spans="1:8" ht="16.350000000000001" customHeight="1" x14ac:dyDescent="0.25">
      <c r="A179" s="411"/>
      <c r="B179" s="412"/>
      <c r="C179" s="413"/>
      <c r="D179"/>
      <c r="E179"/>
      <c r="F179"/>
      <c r="G179"/>
    </row>
    <row r="180" spans="1:8" ht="16.350000000000001" customHeight="1" x14ac:dyDescent="0.25">
      <c r="A180" s="117" t="s">
        <v>93</v>
      </c>
      <c r="B180" s="117"/>
      <c r="C180"/>
      <c r="D180"/>
      <c r="E180"/>
      <c r="F180"/>
      <c r="G180"/>
    </row>
    <row r="181" spans="1:8" ht="13.35" customHeight="1" x14ac:dyDescent="0.25">
      <c r="A181" s="117"/>
      <c r="B181" s="117"/>
      <c r="C181"/>
      <c r="D181"/>
      <c r="E181"/>
      <c r="F181"/>
      <c r="G181"/>
    </row>
    <row r="182" spans="1:8" ht="16.350000000000001" customHeight="1" x14ac:dyDescent="0.25">
      <c r="A182" s="127"/>
      <c r="B182" s="400" t="str">
        <f>IF(Data!W21=2,"Zdroj - právnická osoba","Zdroj - právnická osoba*")</f>
        <v>Zdroj - právnická osoba</v>
      </c>
      <c r="C182" s="401"/>
      <c r="D182"/>
      <c r="E182"/>
      <c r="F182"/>
      <c r="G182"/>
    </row>
    <row r="183" spans="1:8" x14ac:dyDescent="0.25">
      <c r="A183" s="78" t="str">
        <f>IF(Data!W2=0,"Druh příjmu 65)*  �",IF(Data!W21=2,"Druh příjmu 65)","Druh příjmu 65)*"))</f>
        <v>Druh příjmu 65)</v>
      </c>
      <c r="B183" s="84" t="s">
        <v>73</v>
      </c>
      <c r="C183"/>
      <c r="D183"/>
      <c r="E183"/>
      <c r="F183"/>
      <c r="G183"/>
    </row>
    <row r="184" spans="1:8" x14ac:dyDescent="0.25">
      <c r="A184" s="93" t="s">
        <v>4</v>
      </c>
      <c r="B184" s="172"/>
      <c r="C184"/>
      <c r="D184"/>
      <c r="E184"/>
      <c r="F184"/>
      <c r="G184"/>
    </row>
    <row r="185" spans="1:8" x14ac:dyDescent="0.25">
      <c r="A185" s="78" t="str">
        <f>IF(Data!W21=2,"Výše příjmu v Kč 66)","Výše příjmu v Kč 66)*")</f>
        <v>Výše příjmu v Kč 66)</v>
      </c>
      <c r="B185" s="371"/>
      <c r="C185"/>
      <c r="D185"/>
      <c r="E185"/>
      <c r="F185"/>
      <c r="G185"/>
    </row>
    <row r="186" spans="1:8" x14ac:dyDescent="0.25">
      <c r="A186" s="118" t="str">
        <f>IF(Data!W21=2,"Obchodní firma/název 67)","Obchodní firma/název 67)*")</f>
        <v>Obchodní firma/název 67)</v>
      </c>
      <c r="B186" s="172"/>
      <c r="C186"/>
      <c r="D186"/>
      <c r="E186"/>
      <c r="F186"/>
      <c r="G186"/>
    </row>
    <row r="187" spans="1:8" x14ac:dyDescent="0.25">
      <c r="A187" s="183" t="str">
        <f>IF(Data!W21=2,"IČO 68)","IČO 68)*")</f>
        <v>IČO 68)</v>
      </c>
      <c r="B187" s="172"/>
      <c r="C187"/>
      <c r="D187"/>
      <c r="E187"/>
      <c r="F187"/>
      <c r="G187"/>
    </row>
    <row r="188" spans="1:8" ht="16.350000000000001" customHeight="1" x14ac:dyDescent="0.25">
      <c r="A188" s="27" t="str">
        <f>IF(Data!W21=2,"Sídlo právnické osoby 69)","Sídlo právnické osoby 69)*")</f>
        <v>Sídlo právnické osoby 69)</v>
      </c>
      <c r="B188" s="383"/>
      <c r="C188"/>
      <c r="D188"/>
      <c r="E188"/>
      <c r="F188"/>
      <c r="G188"/>
    </row>
    <row r="189" spans="1:8" x14ac:dyDescent="0.25">
      <c r="A189" s="93" t="str">
        <f>IF(Data!W21=2,"Obec, PSČ, stát","Obec*, PSČ*, stát*")</f>
        <v>Obec, PSČ, stát</v>
      </c>
      <c r="B189" s="172"/>
      <c r="C189"/>
      <c r="D189"/>
      <c r="E189"/>
      <c r="F189"/>
      <c r="G189"/>
    </row>
    <row r="190" spans="1:8" x14ac:dyDescent="0.25">
      <c r="A190" s="92" t="str">
        <f>IF(Data!W21=2,"Ulice, č.p./č.o.","Ulice*, č.p./č.o.*")</f>
        <v>Ulice, č.p./č.o.</v>
      </c>
      <c r="B190" s="172"/>
      <c r="C190"/>
      <c r="D190"/>
      <c r="E190"/>
      <c r="F190"/>
      <c r="G190"/>
    </row>
    <row r="191" spans="1:8" x14ac:dyDescent="0.25">
      <c r="A191" s="183" t="s">
        <v>118</v>
      </c>
      <c r="B191" s="380"/>
      <c r="C191"/>
      <c r="D191"/>
      <c r="E191"/>
      <c r="F191"/>
      <c r="G191"/>
      <c r="H191" s="126"/>
    </row>
    <row r="192" spans="1:8" ht="16.350000000000001" customHeight="1" x14ac:dyDescent="0.25">
      <c r="A192" s="149"/>
      <c r="B192" s="400" t="str">
        <f>IF(Data!W21=2,"Zdroj - právnická osoba","Zdroj - právnická osoba*")</f>
        <v>Zdroj - právnická osoba</v>
      </c>
      <c r="C192" s="401"/>
      <c r="D192"/>
      <c r="E192"/>
      <c r="F192"/>
      <c r="G192"/>
    </row>
    <row r="193" spans="1:8" x14ac:dyDescent="0.25">
      <c r="A193" s="78" t="str">
        <f>IF(Data!W2=0,"Druh příjmu 65)*  �",IF(Data!W21=2,"Druh příjmu 65)","Druh příjmu 65)*"))</f>
        <v>Druh příjmu 65)</v>
      </c>
      <c r="B193" s="84" t="s">
        <v>73</v>
      </c>
      <c r="C193"/>
      <c r="D193"/>
      <c r="E193"/>
      <c r="F193"/>
      <c r="G193"/>
    </row>
    <row r="194" spans="1:8" x14ac:dyDescent="0.25">
      <c r="A194" s="93" t="s">
        <v>4</v>
      </c>
      <c r="B194" s="172"/>
      <c r="C194"/>
      <c r="D194"/>
      <c r="E194"/>
      <c r="F194"/>
      <c r="G194"/>
    </row>
    <row r="195" spans="1:8" x14ac:dyDescent="0.25">
      <c r="A195" s="78" t="str">
        <f>IF(Data!W21=2,"Výše příjmu v Kč 66)","Výše příjmu v Kč 66)*")</f>
        <v>Výše příjmu v Kč 66)</v>
      </c>
      <c r="B195" s="371"/>
      <c r="C195"/>
      <c r="D195"/>
      <c r="E195"/>
      <c r="F195"/>
      <c r="G195"/>
    </row>
    <row r="196" spans="1:8" x14ac:dyDescent="0.25">
      <c r="A196" s="118" t="str">
        <f>IF(Data!W21=2,"Obchodní firma/název 67)","Obchodní firma/název 67)*")</f>
        <v>Obchodní firma/název 67)</v>
      </c>
      <c r="B196" s="172"/>
      <c r="C196"/>
      <c r="D196"/>
      <c r="E196"/>
      <c r="F196"/>
      <c r="G196"/>
    </row>
    <row r="197" spans="1:8" s="38" customFormat="1" x14ac:dyDescent="0.25">
      <c r="A197" s="183" t="str">
        <f>IF(Data!W21=2,"IČO 68)","IČO 68)*")</f>
        <v>IČO 68)</v>
      </c>
      <c r="B197" s="172"/>
      <c r="C197"/>
      <c r="D197"/>
      <c r="E197"/>
      <c r="F197"/>
      <c r="G197"/>
      <c r="H197" s="3"/>
    </row>
    <row r="198" spans="1:8" ht="16.350000000000001" customHeight="1" x14ac:dyDescent="0.25">
      <c r="A198" s="27" t="str">
        <f>IF(Data!W21=2,"Sídlo právnické osoby 69)","Sídlo právnické osoby 69)*")</f>
        <v>Sídlo právnické osoby 69)</v>
      </c>
      <c r="B198" s="383"/>
      <c r="C198"/>
      <c r="D198"/>
      <c r="E198"/>
      <c r="F198"/>
      <c r="G198"/>
    </row>
    <row r="199" spans="1:8" x14ac:dyDescent="0.25">
      <c r="A199" s="93" t="str">
        <f>IF(Data!W21=2,"Obec, PSČ, stát","Obec*, PSČ*, stát*")</f>
        <v>Obec, PSČ, stát</v>
      </c>
      <c r="B199" s="172"/>
      <c r="C199"/>
      <c r="D199"/>
      <c r="E199"/>
      <c r="F199"/>
      <c r="G199"/>
    </row>
    <row r="200" spans="1:8" x14ac:dyDescent="0.25">
      <c r="A200" s="92" t="str">
        <f>IF(Data!W21=2,"Ulice, č.p./č.o.","Ulice*, č.p./č.o.*")</f>
        <v>Ulice, č.p./č.o.</v>
      </c>
      <c r="B200" s="172"/>
      <c r="C200"/>
      <c r="D200"/>
      <c r="E200"/>
      <c r="F200"/>
      <c r="G200"/>
    </row>
    <row r="201" spans="1:8" x14ac:dyDescent="0.25">
      <c r="A201" s="78" t="s">
        <v>118</v>
      </c>
      <c r="B201" s="172"/>
      <c r="C201"/>
      <c r="D201"/>
      <c r="E201"/>
      <c r="F201"/>
      <c r="G201"/>
    </row>
    <row r="202" spans="1:8" x14ac:dyDescent="0.25">
      <c r="A202" s="127"/>
      <c r="B202" s="400" t="str">
        <f>IF(Data!W21=2,"Zdroj - právnická osoba","Zdroj - právnická osoba*")</f>
        <v>Zdroj - právnická osoba</v>
      </c>
      <c r="C202" s="401"/>
      <c r="D202"/>
      <c r="E202"/>
      <c r="F202"/>
      <c r="G202"/>
    </row>
    <row r="203" spans="1:8" x14ac:dyDescent="0.25">
      <c r="A203" s="78" t="str">
        <f>IF(Data!W2=0,"Druh příjmu 65)*  �",IF(Data!W21=2,"Druh příjmu 65)","Druh příjmu 65)*"))</f>
        <v>Druh příjmu 65)</v>
      </c>
      <c r="B203" s="84" t="s">
        <v>73</v>
      </c>
      <c r="C203"/>
      <c r="D203"/>
      <c r="E203"/>
      <c r="F203"/>
      <c r="G203"/>
    </row>
    <row r="204" spans="1:8" x14ac:dyDescent="0.25">
      <c r="A204" s="93" t="s">
        <v>4</v>
      </c>
      <c r="B204" s="172"/>
      <c r="C204"/>
      <c r="D204"/>
      <c r="E204"/>
      <c r="F204"/>
      <c r="G204"/>
    </row>
    <row r="205" spans="1:8" x14ac:dyDescent="0.25">
      <c r="A205" s="78" t="str">
        <f>IF(Data!W21=2,"Výše příjmu v Kč 66)","Výše příjmu v Kč 66)*")</f>
        <v>Výše příjmu v Kč 66)</v>
      </c>
      <c r="B205" s="371"/>
      <c r="C205"/>
      <c r="D205"/>
      <c r="E205"/>
      <c r="F205"/>
      <c r="G205"/>
    </row>
    <row r="206" spans="1:8" x14ac:dyDescent="0.25">
      <c r="A206" s="118" t="str">
        <f>IF(Data!W21=2,"Obchodní firma/název 67)","Obchodní firma/název 67)*")</f>
        <v>Obchodní firma/název 67)</v>
      </c>
      <c r="B206" s="172"/>
      <c r="C206"/>
      <c r="D206"/>
      <c r="E206"/>
      <c r="F206"/>
      <c r="G206"/>
    </row>
    <row r="207" spans="1:8" x14ac:dyDescent="0.25">
      <c r="A207" s="183" t="str">
        <f>IF(Data!W21=2,"IČO 68)","IČO 68)*")</f>
        <v>IČO 68)</v>
      </c>
      <c r="B207" s="172"/>
      <c r="C207"/>
      <c r="D207"/>
      <c r="E207"/>
      <c r="F207"/>
      <c r="G207"/>
    </row>
    <row r="208" spans="1:8" x14ac:dyDescent="0.25">
      <c r="A208" s="27" t="str">
        <f>IF(Data!W21=2,"Sídlo právnické osoby 69)","Sídlo právnické osoby 69)*")</f>
        <v>Sídlo právnické osoby 69)</v>
      </c>
      <c r="B208" s="383"/>
      <c r="C208"/>
      <c r="D208"/>
      <c r="E208"/>
      <c r="F208"/>
      <c r="G208"/>
    </row>
    <row r="209" spans="1:7" x14ac:dyDescent="0.25">
      <c r="A209" s="93" t="str">
        <f>IF(Data!W21=2,"Obec, PSČ, stát","Obec*, PSČ*, stát*")</f>
        <v>Obec, PSČ, stát</v>
      </c>
      <c r="B209" s="172"/>
      <c r="C209"/>
      <c r="D209"/>
      <c r="E209"/>
      <c r="F209"/>
      <c r="G209"/>
    </row>
    <row r="210" spans="1:7" x14ac:dyDescent="0.25">
      <c r="A210" s="92" t="str">
        <f>IF(Data!W21=2,"Ulice, č.p./č.o.","Ulice*, č.p./č.o.*")</f>
        <v>Ulice, č.p./č.o.</v>
      </c>
      <c r="B210" s="172"/>
      <c r="C210"/>
      <c r="D210"/>
      <c r="E210"/>
      <c r="F210"/>
      <c r="G210"/>
    </row>
    <row r="211" spans="1:7" x14ac:dyDescent="0.25">
      <c r="A211" s="78" t="s">
        <v>118</v>
      </c>
      <c r="B211" s="380"/>
      <c r="C211"/>
      <c r="D211"/>
      <c r="E211"/>
      <c r="F211"/>
      <c r="G211"/>
    </row>
    <row r="212" spans="1:7" x14ac:dyDescent="0.25">
      <c r="A212" s="149"/>
      <c r="B212" s="400" t="str">
        <f>IF(Data!W21=2,"Zdroj - fyzická osoba","Zdroj - fyzická osoba*")</f>
        <v>Zdroj - fyzická osoba</v>
      </c>
      <c r="C212" s="401"/>
      <c r="D212"/>
      <c r="E212"/>
      <c r="F212"/>
      <c r="G212"/>
    </row>
    <row r="213" spans="1:7" x14ac:dyDescent="0.25">
      <c r="A213" s="78" t="str">
        <f>IF(Data!W2=0,"Druh příjmu 65)*  �",IF(Data!W21=2,"Druh příjmu 65)","Druh příjmu 65)*"))</f>
        <v>Druh příjmu 65)</v>
      </c>
      <c r="B213" s="84" t="s">
        <v>73</v>
      </c>
      <c r="C213"/>
      <c r="D213"/>
      <c r="E213"/>
      <c r="F213"/>
      <c r="G213"/>
    </row>
    <row r="214" spans="1:7" x14ac:dyDescent="0.25">
      <c r="A214" s="93" t="s">
        <v>4</v>
      </c>
      <c r="B214" s="172"/>
      <c r="C214"/>
      <c r="D214"/>
      <c r="E214"/>
      <c r="F214"/>
      <c r="G214"/>
    </row>
    <row r="215" spans="1:7" x14ac:dyDescent="0.25">
      <c r="A215" s="78" t="str">
        <f>IF(Data!W21=2,"Výše příjmu v Kč 66)","Výše příjmu v Kč 66)*")</f>
        <v>Výše příjmu v Kč 66)</v>
      </c>
      <c r="B215" s="371"/>
      <c r="C215"/>
      <c r="D215"/>
      <c r="E215"/>
      <c r="F215"/>
      <c r="G215"/>
    </row>
    <row r="216" spans="1:7" x14ac:dyDescent="0.25">
      <c r="A216" s="93" t="str">
        <f>IF(Data!W21=2,"Jméno, příjmení","Jméno*, příjmení*")</f>
        <v>Jméno, příjmení</v>
      </c>
      <c r="B216" s="172"/>
      <c r="C216"/>
      <c r="D216"/>
      <c r="E216"/>
      <c r="F216"/>
      <c r="G216"/>
    </row>
    <row r="217" spans="1:7" x14ac:dyDescent="0.25">
      <c r="A217" s="78" t="s">
        <v>118</v>
      </c>
      <c r="B217" s="380"/>
      <c r="C217"/>
      <c r="D217"/>
      <c r="E217"/>
      <c r="F217"/>
      <c r="G217"/>
    </row>
    <row r="218" spans="1:7" x14ac:dyDescent="0.25">
      <c r="A218" s="149"/>
      <c r="B218" s="400" t="str">
        <f>IF(Data!W21=2,"Zdroj - fyzická osoba","Zdroj - fyzická osoba*")</f>
        <v>Zdroj - fyzická osoba</v>
      </c>
      <c r="C218" s="401"/>
      <c r="D218"/>
      <c r="E218"/>
      <c r="F218"/>
      <c r="G218"/>
    </row>
    <row r="219" spans="1:7" x14ac:dyDescent="0.25">
      <c r="A219" s="78" t="str">
        <f>IF(Data!W2=0,"Druh příjmu 65)*  �",IF(Data!W21=2,"Druh příjmu 65)","Druh příjmu 65)*"))</f>
        <v>Druh příjmu 65)</v>
      </c>
      <c r="B219" s="84" t="s">
        <v>73</v>
      </c>
      <c r="C219"/>
      <c r="D219"/>
      <c r="E219"/>
      <c r="F219"/>
      <c r="G219"/>
    </row>
    <row r="220" spans="1:7" x14ac:dyDescent="0.25">
      <c r="A220" s="93" t="s">
        <v>4</v>
      </c>
      <c r="B220" s="172"/>
      <c r="C220"/>
      <c r="D220"/>
      <c r="E220"/>
      <c r="F220"/>
      <c r="G220"/>
    </row>
    <row r="221" spans="1:7" x14ac:dyDescent="0.25">
      <c r="A221" s="78" t="str">
        <f>IF(Data!W21=2,"Výše příjmu v Kč 66)","Výše příjmu v Kč 66)*")</f>
        <v>Výše příjmu v Kč 66)</v>
      </c>
      <c r="B221" s="371"/>
      <c r="C221"/>
      <c r="D221"/>
      <c r="E221"/>
      <c r="F221"/>
      <c r="G221"/>
    </row>
    <row r="222" spans="1:7" x14ac:dyDescent="0.25">
      <c r="A222" s="93" t="str">
        <f>IF(Data!W21=2,"Jméno, příjmení","Jméno*, příjmení*")</f>
        <v>Jméno, příjmení</v>
      </c>
      <c r="B222" s="172"/>
      <c r="C222"/>
      <c r="D222"/>
      <c r="E222"/>
      <c r="F222"/>
      <c r="G222"/>
    </row>
    <row r="223" spans="1:7" x14ac:dyDescent="0.25">
      <c r="A223" s="78" t="s">
        <v>118</v>
      </c>
      <c r="B223" s="380"/>
      <c r="C223"/>
      <c r="D223"/>
      <c r="E223"/>
      <c r="F223"/>
      <c r="G223"/>
    </row>
    <row r="224" spans="1:7" x14ac:dyDescent="0.25">
      <c r="A224" s="127"/>
      <c r="B224" s="400" t="str">
        <f>IF(Data!W21=2,"Zdroj - jiný 71)","Zdroj - jiný 71)*")</f>
        <v>Zdroj - jiný 71)</v>
      </c>
      <c r="C224" s="401"/>
      <c r="D224"/>
      <c r="E224"/>
      <c r="F224"/>
      <c r="G224"/>
    </row>
    <row r="225" spans="1:8" x14ac:dyDescent="0.25">
      <c r="A225" s="78" t="str">
        <f>IF(Data!W2=0,"Druh příjmu 65)*  �",IF(Data!W21=2,"Druh příjmu 65)","Druh příjmu 65)*"))</f>
        <v>Druh příjmu 65)</v>
      </c>
      <c r="B225" s="84" t="s">
        <v>73</v>
      </c>
      <c r="C225"/>
      <c r="D225"/>
      <c r="E225"/>
      <c r="F225"/>
      <c r="G225"/>
    </row>
    <row r="226" spans="1:8" x14ac:dyDescent="0.25">
      <c r="A226" s="93" t="s">
        <v>4</v>
      </c>
      <c r="B226" s="172"/>
      <c r="C226"/>
      <c r="D226"/>
      <c r="E226"/>
      <c r="F226"/>
      <c r="G226"/>
    </row>
    <row r="227" spans="1:8" x14ac:dyDescent="0.25">
      <c r="A227" s="78" t="str">
        <f>IF(Data!W21=2,"Výše příjmu v Kč 66)","Výše příjmu v Kč 66)*")</f>
        <v>Výše příjmu v Kč 66)</v>
      </c>
      <c r="B227" s="371"/>
      <c r="C227"/>
      <c r="D227"/>
      <c r="E227"/>
      <c r="F227"/>
      <c r="G227"/>
    </row>
    <row r="228" spans="1:8" x14ac:dyDescent="0.25">
      <c r="A228" s="78" t="s">
        <v>118</v>
      </c>
      <c r="B228" s="172"/>
      <c r="C228"/>
      <c r="D228"/>
      <c r="E228"/>
      <c r="F228"/>
      <c r="G228"/>
    </row>
    <row r="229" spans="1:8" ht="13.35" customHeight="1" x14ac:dyDescent="0.25">
      <c r="A229" s="407" t="s">
        <v>71</v>
      </c>
      <c r="B229" s="407"/>
      <c r="C229"/>
      <c r="D229"/>
      <c r="E229"/>
      <c r="F229"/>
      <c r="G229"/>
    </row>
    <row r="230" spans="1:8" ht="13.35" customHeight="1" x14ac:dyDescent="0.25">
      <c r="A230" s="399" t="str">
        <f>IF(Data!W22=0,"Při nedostatku místa vytiskněte a vyplňte List č. 10, jenž naleznete níže ↓ ",IF(Data!W22=1,"Vyplňte a následně vytiskněte List č. 10, který naleznete v další záložce tohoto souboru.",""))</f>
        <v/>
      </c>
      <c r="B230" s="399"/>
      <c r="C230"/>
      <c r="D230"/>
      <c r="E230"/>
      <c r="F230"/>
      <c r="G230"/>
    </row>
    <row r="231" spans="1:8" ht="13.35" customHeight="1" x14ac:dyDescent="0.25">
      <c r="A231" s="465" t="str">
        <f>IF(Data!W21=0,"List č. 10 — zdroj právnická osoba                            List č. 10 — zdroj fyzická osoba                                List č. 10 — jiný zdroj","")</f>
        <v/>
      </c>
      <c r="B231" s="465"/>
      <c r="C231"/>
      <c r="D231"/>
      <c r="E231"/>
      <c r="F231"/>
      <c r="G231"/>
    </row>
    <row r="232" spans="1:8" ht="13.35" customHeight="1" x14ac:dyDescent="0.25">
      <c r="A232" s="365"/>
      <c r="B232" s="364"/>
      <c r="C232"/>
      <c r="D232"/>
      <c r="E232"/>
      <c r="F232"/>
      <c r="G232"/>
    </row>
    <row r="233" spans="1:8" ht="12.75" customHeight="1" x14ac:dyDescent="0.25">
      <c r="A233" s="408" t="s">
        <v>313</v>
      </c>
      <c r="B233" s="409"/>
      <c r="C233" s="410"/>
      <c r="D233"/>
      <c r="E233"/>
      <c r="F233"/>
      <c r="G233"/>
    </row>
    <row r="234" spans="1:8" ht="12.75" customHeight="1" x14ac:dyDescent="0.25">
      <c r="A234" s="462"/>
      <c r="B234" s="463"/>
      <c r="C234" s="464"/>
      <c r="D234"/>
      <c r="E234"/>
      <c r="F234"/>
      <c r="G234"/>
    </row>
    <row r="235" spans="1:8" ht="12.75" customHeight="1" x14ac:dyDescent="0.25">
      <c r="A235" s="411"/>
      <c r="B235" s="412"/>
      <c r="C235" s="413"/>
      <c r="D235"/>
      <c r="E235"/>
      <c r="F235"/>
      <c r="G235"/>
    </row>
    <row r="236" spans="1:8" x14ac:dyDescent="0.25">
      <c r="A236" s="128"/>
      <c r="B236" s="452" t="str">
        <f>IF(Data!W23=2,"Věřitel - právnická osoba","Věřitel - právnická osoba*")</f>
        <v>Věřitel - právnická osoba</v>
      </c>
      <c r="C236" s="453"/>
      <c r="D236"/>
      <c r="E236"/>
      <c r="F236"/>
      <c r="G236"/>
    </row>
    <row r="237" spans="1:8" x14ac:dyDescent="0.25">
      <c r="A237" s="93" t="str">
        <f>IF(Data!W23=2,"Druh závazku 73)","Druh závazku 73)*")</f>
        <v>Druh závazku 73)</v>
      </c>
      <c r="B237" s="375"/>
      <c r="C237"/>
      <c r="D237"/>
      <c r="E237"/>
      <c r="F237"/>
      <c r="G237"/>
    </row>
    <row r="238" spans="1:8" x14ac:dyDescent="0.25">
      <c r="A238" s="78" t="str">
        <f>IF(Data!W23=2,"Výše závazku v Kč 74)","Výše závazku v Kč 74)*")</f>
        <v>Výše závazku v Kč 74)</v>
      </c>
      <c r="B238" s="371"/>
      <c r="C238"/>
      <c r="D238"/>
      <c r="E238"/>
      <c r="F238"/>
      <c r="G238"/>
      <c r="H238" s="1"/>
    </row>
    <row r="239" spans="1:8" x14ac:dyDescent="0.25">
      <c r="A239" s="99" t="str">
        <f>IF(Data!W23=2,"Obchodní firma/název 75)","Obchodní firma/název 75)*")</f>
        <v>Obchodní firma/název 75)</v>
      </c>
      <c r="B239" s="172"/>
      <c r="C239"/>
      <c r="D239"/>
      <c r="E239"/>
      <c r="F239"/>
      <c r="G239"/>
      <c r="H239" s="1"/>
    </row>
    <row r="240" spans="1:8" x14ac:dyDescent="0.25">
      <c r="A240" s="183" t="str">
        <f>IF(Data!W23=2,"IČO 76)","IČO 76)*")</f>
        <v>IČO 76)</v>
      </c>
      <c r="B240" s="172"/>
      <c r="C240"/>
      <c r="D240"/>
      <c r="E240"/>
      <c r="F240"/>
      <c r="G240"/>
      <c r="H240" s="1"/>
    </row>
    <row r="241" spans="1:8" x14ac:dyDescent="0.25">
      <c r="A241" s="109" t="str">
        <f>IF(Data!W23=2,"Sídlo právnické osoby 77)","Sídlo právnické osoby 77)*")</f>
        <v>Sídlo právnické osoby 77)</v>
      </c>
      <c r="B241" s="366"/>
      <c r="C241"/>
      <c r="D241"/>
      <c r="E241"/>
      <c r="F241"/>
      <c r="G241"/>
      <c r="H241" s="1"/>
    </row>
    <row r="242" spans="1:8" x14ac:dyDescent="0.25">
      <c r="A242" s="92" t="str">
        <f>IF(Data!W23=2,"Obec, PSČ, stát","Obec*, PSČ*, stát*")</f>
        <v>Obec, PSČ, stát</v>
      </c>
      <c r="B242" s="172"/>
      <c r="C242"/>
      <c r="D242"/>
      <c r="E242"/>
      <c r="F242"/>
      <c r="G242"/>
      <c r="H242" s="1"/>
    </row>
    <row r="243" spans="1:8" x14ac:dyDescent="0.25">
      <c r="A243" s="92" t="str">
        <f>IF(Data!W23=2,"Ulice, č.p./č.o.","Ulice*, č.p./č.o.*")</f>
        <v>Ulice, č.p./č.o.</v>
      </c>
      <c r="B243" s="172"/>
      <c r="C243"/>
      <c r="D243"/>
      <c r="E243"/>
      <c r="F243"/>
      <c r="G243"/>
    </row>
    <row r="244" spans="1:8" x14ac:dyDescent="0.25">
      <c r="A244" s="78" t="s">
        <v>119</v>
      </c>
      <c r="B244" s="380"/>
      <c r="C244"/>
      <c r="D244"/>
      <c r="E244"/>
      <c r="F244"/>
      <c r="G244"/>
    </row>
    <row r="245" spans="1:8" x14ac:dyDescent="0.25">
      <c r="A245" s="128"/>
      <c r="B245" s="452" t="str">
        <f>IF(Data!W23=2,"Věřitel - fyzická osoba","Věřitel - fyzická osoba*")</f>
        <v>Věřitel - fyzická osoba</v>
      </c>
      <c r="C245" s="453"/>
      <c r="D245"/>
      <c r="E245"/>
      <c r="F245"/>
      <c r="G245"/>
    </row>
    <row r="246" spans="1:8" x14ac:dyDescent="0.25">
      <c r="A246" s="93" t="str">
        <f>IF(Data!W23=2,"Druh závazku 73)","Druh závazku 73)*")</f>
        <v>Druh závazku 73)</v>
      </c>
      <c r="B246" s="375"/>
      <c r="C246"/>
      <c r="D246"/>
      <c r="E246"/>
      <c r="F246"/>
      <c r="G246"/>
    </row>
    <row r="247" spans="1:8" x14ac:dyDescent="0.25">
      <c r="A247" s="78" t="str">
        <f>IF(Data!W23=2,"Výše závazku v Kč 74)","Výše závazku v Kč 74)*")</f>
        <v>Výše závazku v Kč 74)</v>
      </c>
      <c r="B247" s="371"/>
      <c r="C247"/>
      <c r="D247"/>
      <c r="E247"/>
      <c r="F247"/>
      <c r="G247"/>
    </row>
    <row r="248" spans="1:8" x14ac:dyDescent="0.25">
      <c r="A248" s="92" t="str">
        <f>IF(Data!W23=2,"Jméno, příjmení","Jméno*, příjmení*")</f>
        <v>Jméno, příjmení</v>
      </c>
      <c r="B248" s="172"/>
      <c r="C248"/>
      <c r="D248"/>
      <c r="E248"/>
      <c r="F248"/>
      <c r="G248"/>
    </row>
    <row r="249" spans="1:8" x14ac:dyDescent="0.25">
      <c r="A249" s="78" t="s">
        <v>119</v>
      </c>
      <c r="B249" s="172"/>
      <c r="C249"/>
      <c r="D249"/>
      <c r="E249"/>
      <c r="F249"/>
      <c r="G249"/>
    </row>
    <row r="250" spans="1:8" ht="12.75" customHeight="1" x14ac:dyDescent="0.25">
      <c r="A250" s="424" t="s">
        <v>69</v>
      </c>
      <c r="B250" s="424"/>
      <c r="C250"/>
      <c r="D250"/>
      <c r="E250"/>
      <c r="F250"/>
      <c r="G250"/>
    </row>
    <row r="251" spans="1:8" ht="12.75" customHeight="1" x14ac:dyDescent="0.25">
      <c r="A251" s="414" t="str">
        <f>IF(Data!W24=0,"Při nedostatku místa vytiskněte a vyplňte List č. 11, jenž naleznete zde →       List č. 11",IF(Data!W24=1,"Vyplňte a následně vytiskněte List č. 11, který naleznete v další záložce tohoto souboru.",""))</f>
        <v/>
      </c>
      <c r="B251" s="414"/>
      <c r="C251"/>
      <c r="D251"/>
      <c r="E251"/>
      <c r="F251"/>
      <c r="G251"/>
    </row>
    <row r="252" spans="1:8" ht="12.75" customHeight="1" x14ac:dyDescent="0.25">
      <c r="A252" s="329"/>
      <c r="B252" s="329"/>
      <c r="C252"/>
      <c r="D252"/>
      <c r="E252"/>
      <c r="F252"/>
      <c r="G252"/>
    </row>
    <row r="253" spans="1:8" ht="12" customHeight="1" x14ac:dyDescent="0.2">
      <c r="A253" s="472" t="s">
        <v>312</v>
      </c>
      <c r="B253" s="472"/>
      <c r="C253" s="472"/>
      <c r="D253" s="20"/>
      <c r="E253" s="20"/>
      <c r="F253" s="20"/>
      <c r="G253" s="168"/>
    </row>
    <row r="254" spans="1:8" ht="12" x14ac:dyDescent="0.2">
      <c r="A254" s="472"/>
      <c r="B254" s="472"/>
      <c r="C254" s="472"/>
      <c r="D254" s="20"/>
      <c r="E254" s="20"/>
      <c r="F254" s="20"/>
      <c r="G254" s="168"/>
    </row>
    <row r="255" spans="1:8" ht="12" x14ac:dyDescent="0.2">
      <c r="A255" s="472"/>
      <c r="B255" s="472"/>
      <c r="C255" s="472"/>
      <c r="D255" s="116"/>
      <c r="E255" s="116"/>
      <c r="F255" s="116"/>
      <c r="G255" s="169"/>
    </row>
    <row r="256" spans="1:8" ht="12" x14ac:dyDescent="0.2">
      <c r="A256" s="327"/>
      <c r="B256" s="327"/>
      <c r="C256" s="327"/>
      <c r="D256" s="116"/>
      <c r="E256" s="116"/>
      <c r="F256" s="116"/>
      <c r="G256" s="169"/>
    </row>
    <row r="257" spans="1:8" x14ac:dyDescent="0.25">
      <c r="A257" s="339" t="s">
        <v>120</v>
      </c>
      <c r="B257" s="340"/>
      <c r="C257" s="341"/>
      <c r="D257"/>
      <c r="E257"/>
      <c r="F257"/>
      <c r="G257"/>
      <c r="H257"/>
    </row>
    <row r="258" spans="1:8" ht="18" customHeight="1" x14ac:dyDescent="0.25">
      <c r="A258" s="475" t="s">
        <v>98</v>
      </c>
      <c r="B258" s="476"/>
      <c r="C258" s="354" t="s">
        <v>5</v>
      </c>
      <c r="D258"/>
      <c r="E258"/>
      <c r="F258"/>
      <c r="G258"/>
      <c r="H258"/>
    </row>
    <row r="259" spans="1:8" x14ac:dyDescent="0.25">
      <c r="A259" s="477" t="s">
        <v>99</v>
      </c>
      <c r="B259" s="478"/>
      <c r="C259" s="384"/>
      <c r="D259"/>
      <c r="E259"/>
      <c r="F259"/>
      <c r="G259"/>
      <c r="H259"/>
    </row>
    <row r="260" spans="1:8" x14ac:dyDescent="0.25">
      <c r="A260" s="473" t="s">
        <v>100</v>
      </c>
      <c r="B260" s="474"/>
      <c r="C260" s="385"/>
      <c r="D260"/>
      <c r="E260"/>
      <c r="F260"/>
      <c r="G260"/>
      <c r="H260"/>
    </row>
    <row r="261" spans="1:8" x14ac:dyDescent="0.25">
      <c r="A261" s="450" t="s">
        <v>101</v>
      </c>
      <c r="B261" s="451"/>
      <c r="C261" s="360"/>
      <c r="D261"/>
      <c r="E261"/>
      <c r="F261"/>
      <c r="G261"/>
      <c r="H261"/>
    </row>
    <row r="262" spans="1:8" x14ac:dyDescent="0.25">
      <c r="A262" s="473" t="s">
        <v>102</v>
      </c>
      <c r="B262" s="474"/>
      <c r="C262" s="385"/>
      <c r="D262"/>
      <c r="E262"/>
      <c r="F262"/>
      <c r="G262"/>
      <c r="H262"/>
    </row>
    <row r="263" spans="1:8" x14ac:dyDescent="0.25">
      <c r="A263" s="466" t="s">
        <v>103</v>
      </c>
      <c r="B263" s="467"/>
      <c r="C263" s="470"/>
      <c r="D263"/>
      <c r="E263"/>
      <c r="F263"/>
      <c r="G263"/>
      <c r="H263"/>
    </row>
    <row r="264" spans="1:8" x14ac:dyDescent="0.25">
      <c r="A264" s="468"/>
      <c r="B264" s="469"/>
      <c r="C264" s="471"/>
      <c r="D264"/>
      <c r="E264"/>
      <c r="F264"/>
      <c r="G264"/>
      <c r="H264"/>
    </row>
    <row r="265" spans="1:8" x14ac:dyDescent="0.25">
      <c r="A265" s="473" t="s">
        <v>104</v>
      </c>
      <c r="B265" s="474"/>
      <c r="C265" s="385"/>
      <c r="D265"/>
      <c r="E265"/>
      <c r="F265"/>
      <c r="G265"/>
      <c r="H265"/>
    </row>
    <row r="266" spans="1:8" x14ac:dyDescent="0.25">
      <c r="A266" s="473" t="s">
        <v>105</v>
      </c>
      <c r="B266" s="474"/>
      <c r="C266" s="385"/>
      <c r="D266"/>
      <c r="E266"/>
      <c r="F266"/>
      <c r="G266"/>
      <c r="H266"/>
    </row>
    <row r="267" spans="1:8" x14ac:dyDescent="0.25">
      <c r="A267" s="450" t="s">
        <v>106</v>
      </c>
      <c r="B267" s="451"/>
      <c r="C267" s="360"/>
      <c r="D267"/>
      <c r="E267"/>
      <c r="F267"/>
      <c r="G267"/>
      <c r="H267"/>
    </row>
    <row r="268" spans="1:8" x14ac:dyDescent="0.25">
      <c r="A268" s="450" t="s">
        <v>144</v>
      </c>
      <c r="B268" s="451"/>
      <c r="C268" s="360"/>
      <c r="D268"/>
      <c r="E268"/>
      <c r="F268"/>
      <c r="G268"/>
      <c r="H268"/>
    </row>
    <row r="269" spans="1:8" x14ac:dyDescent="0.25">
      <c r="A269" s="450" t="s">
        <v>145</v>
      </c>
      <c r="B269" s="451"/>
      <c r="C269" s="360"/>
      <c r="D269"/>
      <c r="E269"/>
      <c r="F269"/>
      <c r="G269"/>
      <c r="H269"/>
    </row>
    <row r="270" spans="1:8" x14ac:dyDescent="0.25">
      <c r="A270" s="450" t="s">
        <v>146</v>
      </c>
      <c r="B270" s="451"/>
      <c r="C270" s="360"/>
      <c r="D270"/>
      <c r="E270"/>
      <c r="F270"/>
      <c r="G270"/>
      <c r="H270"/>
    </row>
    <row r="271" spans="1:8" x14ac:dyDescent="0.25">
      <c r="A271" s="485" t="s">
        <v>169</v>
      </c>
      <c r="B271" s="486"/>
      <c r="C271" s="360"/>
      <c r="D271"/>
      <c r="E271"/>
      <c r="F271"/>
      <c r="G271"/>
      <c r="H271"/>
    </row>
    <row r="272" spans="1:8" x14ac:dyDescent="0.25">
      <c r="A272" s="342"/>
      <c r="B272" s="343"/>
      <c r="C272" s="361"/>
      <c r="D272"/>
      <c r="E272"/>
      <c r="F272"/>
      <c r="G272"/>
      <c r="H272"/>
    </row>
    <row r="273" spans="1:8" x14ac:dyDescent="0.25">
      <c r="A273" s="344"/>
      <c r="B273" s="345"/>
      <c r="C273" s="362"/>
      <c r="D273"/>
      <c r="E273"/>
      <c r="F273"/>
      <c r="G273"/>
      <c r="H273"/>
    </row>
    <row r="274" spans="1:8" ht="15.75" thickBot="1" x14ac:dyDescent="0.3">
      <c r="A274" s="346" t="s">
        <v>164</v>
      </c>
      <c r="B274" s="347"/>
      <c r="C274" s="363" t="str">
        <f>IF(B8="","",SUM(C259:C273))</f>
        <v/>
      </c>
      <c r="D274"/>
      <c r="E274"/>
      <c r="F274"/>
      <c r="G274"/>
      <c r="H274"/>
    </row>
    <row r="275" spans="1:8" ht="12.75" customHeight="1" x14ac:dyDescent="0.25">
      <c r="A275" s="40"/>
      <c r="B275" s="40"/>
      <c r="C275" s="40"/>
      <c r="D275"/>
      <c r="E275"/>
      <c r="F275"/>
      <c r="G275"/>
      <c r="H275"/>
    </row>
    <row r="276" spans="1:8" ht="12.75" customHeight="1" x14ac:dyDescent="0.25">
      <c r="D276"/>
      <c r="E276"/>
      <c r="F276"/>
      <c r="G276"/>
      <c r="H276"/>
    </row>
    <row r="277" spans="1:8" ht="12.75" customHeight="1" x14ac:dyDescent="0.25">
      <c r="A277" s="113" t="s">
        <v>109</v>
      </c>
      <c r="B277" s="368"/>
      <c r="C277" s="113"/>
      <c r="D277" s="113"/>
      <c r="F277"/>
    </row>
    <row r="278" spans="1:8" ht="12.75" customHeight="1" x14ac:dyDescent="0.2">
      <c r="A278" s="348"/>
      <c r="B278" s="348"/>
      <c r="C278" s="348"/>
      <c r="D278" s="348"/>
      <c r="E278" s="348"/>
      <c r="F278" s="348"/>
      <c r="G278" s="348"/>
    </row>
    <row r="279" spans="1:8" ht="12.75" customHeight="1" x14ac:dyDescent="0.2">
      <c r="A279" s="348"/>
      <c r="B279" s="348"/>
      <c r="C279" s="348"/>
      <c r="D279" s="348"/>
      <c r="E279" s="348"/>
      <c r="F279" s="348"/>
      <c r="G279" s="348"/>
    </row>
    <row r="280" spans="1:8" ht="12.75" customHeight="1" x14ac:dyDescent="0.2">
      <c r="A280" s="348"/>
      <c r="B280" s="348"/>
      <c r="C280" s="348"/>
      <c r="D280" s="348"/>
      <c r="E280" s="348"/>
      <c r="F280" s="348"/>
      <c r="G280" s="348"/>
    </row>
    <row r="281" spans="1:8" ht="12.75" customHeight="1" x14ac:dyDescent="0.2">
      <c r="A281" s="348"/>
      <c r="B281" s="348"/>
      <c r="C281" s="348"/>
      <c r="D281" s="348"/>
      <c r="E281" s="348"/>
      <c r="F281" s="348"/>
      <c r="G281" s="348"/>
    </row>
    <row r="282" spans="1:8" ht="12.75" customHeight="1" x14ac:dyDescent="0.25">
      <c r="A282" s="40"/>
      <c r="B282" s="40"/>
      <c r="C282" s="40"/>
      <c r="D282" s="40"/>
      <c r="E282" s="309"/>
      <c r="F282" s="79"/>
      <c r="G282" s="18"/>
    </row>
    <row r="283" spans="1:8" ht="12.75" customHeight="1" x14ac:dyDescent="0.25">
      <c r="A283" s="40"/>
      <c r="B283" s="40"/>
      <c r="C283" s="40"/>
      <c r="D283" s="40"/>
      <c r="E283" s="309"/>
      <c r="F283" s="79"/>
      <c r="G283" s="18"/>
    </row>
    <row r="284" spans="1:8" ht="12.75" customHeight="1" x14ac:dyDescent="0.25">
      <c r="A284" s="487" t="s">
        <v>170</v>
      </c>
      <c r="B284" s="487"/>
      <c r="C284" s="487"/>
      <c r="D284" s="349"/>
      <c r="E284" s="349"/>
      <c r="F284" s="349"/>
      <c r="G284" s="18"/>
    </row>
    <row r="285" spans="1:8" ht="12.75" customHeight="1" x14ac:dyDescent="0.2">
      <c r="A285" s="488" t="s">
        <v>280</v>
      </c>
      <c r="B285" s="488"/>
      <c r="C285" s="488"/>
      <c r="D285" s="79"/>
      <c r="E285" s="79"/>
      <c r="F285" s="79"/>
      <c r="G285" s="18"/>
    </row>
    <row r="286" spans="1:8" ht="12.75" customHeight="1" x14ac:dyDescent="0.2">
      <c r="A286" s="488"/>
      <c r="B286" s="488"/>
      <c r="C286" s="488"/>
      <c r="D286" s="79"/>
      <c r="E286" s="79"/>
      <c r="F286" s="79"/>
    </row>
    <row r="287" spans="1:8" ht="12.75" customHeight="1" x14ac:dyDescent="0.2">
      <c r="A287" s="488"/>
      <c r="B287" s="488"/>
      <c r="C287" s="488"/>
      <c r="D287" s="79"/>
      <c r="E287" s="79"/>
      <c r="F287" s="79"/>
    </row>
    <row r="288" spans="1:8" ht="12" x14ac:dyDescent="0.2">
      <c r="A288" s="488"/>
      <c r="B288" s="488"/>
      <c r="C288" s="488"/>
      <c r="D288" s="79"/>
      <c r="E288" s="79"/>
      <c r="F288" s="79"/>
    </row>
    <row r="289" spans="1:6" ht="12" x14ac:dyDescent="0.2">
      <c r="A289" s="488"/>
      <c r="B289" s="488"/>
      <c r="C289" s="488"/>
      <c r="D289" s="79"/>
      <c r="E289" s="79"/>
      <c r="F289" s="79"/>
    </row>
    <row r="290" spans="1:6" ht="12" x14ac:dyDescent="0.2">
      <c r="A290" s="488"/>
      <c r="B290" s="488"/>
      <c r="C290" s="488"/>
      <c r="D290" s="79"/>
      <c r="E290" s="79"/>
      <c r="F290" s="79"/>
    </row>
    <row r="291" spans="1:6" ht="12" x14ac:dyDescent="0.2">
      <c r="A291" s="488"/>
      <c r="B291" s="488"/>
      <c r="C291" s="488"/>
      <c r="D291" s="79"/>
      <c r="E291" s="79"/>
      <c r="F291" s="79"/>
    </row>
    <row r="292" spans="1:6" ht="12.75" customHeight="1" x14ac:dyDescent="0.2">
      <c r="A292" s="488"/>
      <c r="B292" s="488"/>
      <c r="C292" s="488"/>
      <c r="D292" s="79"/>
      <c r="E292" s="79"/>
      <c r="F292" s="79"/>
    </row>
    <row r="293" spans="1:6" ht="12" customHeight="1" x14ac:dyDescent="0.2">
      <c r="A293" s="483" t="s">
        <v>306</v>
      </c>
      <c r="B293" s="483"/>
      <c r="C293" s="483"/>
      <c r="D293" s="115"/>
      <c r="E293" s="115"/>
      <c r="F293" s="115"/>
    </row>
    <row r="294" spans="1:6" ht="12" customHeight="1" x14ac:dyDescent="0.2">
      <c r="A294" s="483"/>
      <c r="B294" s="483"/>
      <c r="C294" s="483"/>
      <c r="D294" s="115"/>
      <c r="E294" s="115"/>
      <c r="F294" s="115"/>
    </row>
    <row r="295" spans="1:6" ht="12" customHeight="1" x14ac:dyDescent="0.2">
      <c r="A295" s="483"/>
      <c r="B295" s="483"/>
      <c r="C295" s="483"/>
      <c r="D295" s="115"/>
      <c r="E295" s="115"/>
      <c r="F295" s="115"/>
    </row>
    <row r="296" spans="1:6" ht="12" customHeight="1" x14ac:dyDescent="0.2">
      <c r="A296" s="483"/>
      <c r="B296" s="483"/>
      <c r="C296" s="483"/>
      <c r="D296" s="115"/>
      <c r="E296" s="115"/>
      <c r="F296" s="115"/>
    </row>
    <row r="297" spans="1:6" ht="12" customHeight="1" x14ac:dyDescent="0.2">
      <c r="A297" s="483"/>
      <c r="B297" s="483"/>
      <c r="C297" s="483"/>
      <c r="D297" s="115"/>
      <c r="E297" s="115"/>
      <c r="F297" s="115"/>
    </row>
    <row r="298" spans="1:6" ht="12" customHeight="1" x14ac:dyDescent="0.2">
      <c r="A298" s="483"/>
      <c r="B298" s="483"/>
      <c r="C298" s="483"/>
      <c r="D298" s="115"/>
      <c r="E298" s="115"/>
      <c r="F298" s="115"/>
    </row>
    <row r="299" spans="1:6" ht="12" customHeight="1" x14ac:dyDescent="0.2">
      <c r="A299" s="483"/>
      <c r="B299" s="483"/>
      <c r="C299" s="483"/>
      <c r="D299" s="115"/>
      <c r="E299" s="115"/>
      <c r="F299" s="115"/>
    </row>
    <row r="300" spans="1:6" ht="12" customHeight="1" x14ac:dyDescent="0.2">
      <c r="A300" s="483"/>
      <c r="B300" s="483"/>
      <c r="C300" s="483"/>
      <c r="D300" s="115"/>
      <c r="E300" s="115"/>
      <c r="F300" s="115"/>
    </row>
    <row r="301" spans="1:6" ht="12" customHeight="1" x14ac:dyDescent="0.2">
      <c r="A301" s="483"/>
      <c r="B301" s="483"/>
      <c r="C301" s="483"/>
      <c r="D301" s="115"/>
      <c r="E301" s="115"/>
      <c r="F301" s="115"/>
    </row>
    <row r="302" spans="1:6" ht="12" customHeight="1" x14ac:dyDescent="0.2">
      <c r="A302" s="483"/>
      <c r="B302" s="483"/>
      <c r="C302" s="483"/>
      <c r="D302" s="115"/>
      <c r="E302" s="115"/>
      <c r="F302" s="115"/>
    </row>
    <row r="303" spans="1:6" ht="12" customHeight="1" x14ac:dyDescent="0.2">
      <c r="A303" s="483"/>
      <c r="B303" s="483"/>
      <c r="C303" s="483"/>
      <c r="D303" s="115"/>
      <c r="E303" s="115"/>
      <c r="F303" s="115"/>
    </row>
    <row r="304" spans="1:6" ht="12" customHeight="1" x14ac:dyDescent="0.2">
      <c r="A304" s="483"/>
      <c r="B304" s="483"/>
      <c r="C304" s="483"/>
      <c r="D304" s="115"/>
      <c r="E304" s="115"/>
      <c r="F304" s="115"/>
    </row>
    <row r="305" spans="1:6" ht="12" customHeight="1" x14ac:dyDescent="0.2">
      <c r="A305" s="483"/>
      <c r="B305" s="483"/>
      <c r="C305" s="483"/>
      <c r="D305" s="115"/>
      <c r="E305" s="115"/>
      <c r="F305" s="115"/>
    </row>
    <row r="306" spans="1:6" ht="12" customHeight="1" x14ac:dyDescent="0.2">
      <c r="A306" s="483"/>
      <c r="B306" s="483"/>
      <c r="C306" s="483"/>
      <c r="D306" s="115"/>
      <c r="E306" s="115"/>
      <c r="F306" s="115"/>
    </row>
    <row r="307" spans="1:6" ht="12" customHeight="1" x14ac:dyDescent="0.2">
      <c r="A307" s="483"/>
      <c r="B307" s="483"/>
      <c r="C307" s="483"/>
      <c r="D307" s="115"/>
      <c r="E307" s="115"/>
      <c r="F307" s="115"/>
    </row>
    <row r="308" spans="1:6" ht="12" customHeight="1" x14ac:dyDescent="0.2">
      <c r="A308" s="483"/>
      <c r="B308" s="483"/>
      <c r="C308" s="483"/>
      <c r="D308" s="115"/>
      <c r="E308" s="115"/>
      <c r="F308" s="115"/>
    </row>
    <row r="309" spans="1:6" ht="12" customHeight="1" x14ac:dyDescent="0.2">
      <c r="A309" s="483"/>
      <c r="B309" s="483"/>
      <c r="C309" s="483"/>
      <c r="D309" s="115"/>
      <c r="E309" s="115"/>
      <c r="F309" s="115"/>
    </row>
    <row r="310" spans="1:6" ht="12" customHeight="1" x14ac:dyDescent="0.2">
      <c r="A310" s="483"/>
      <c r="B310" s="483"/>
      <c r="C310" s="483"/>
      <c r="D310" s="115"/>
      <c r="E310" s="115"/>
      <c r="F310" s="115"/>
    </row>
    <row r="311" spans="1:6" ht="12" customHeight="1" x14ac:dyDescent="0.2">
      <c r="A311" s="483"/>
      <c r="B311" s="483"/>
      <c r="C311" s="483"/>
      <c r="D311" s="115"/>
      <c r="E311" s="115"/>
      <c r="F311" s="115"/>
    </row>
    <row r="312" spans="1:6" ht="12" customHeight="1" x14ac:dyDescent="0.2">
      <c r="A312" s="483"/>
      <c r="B312" s="483"/>
      <c r="C312" s="483"/>
      <c r="D312" s="115"/>
      <c r="E312" s="115"/>
      <c r="F312" s="115"/>
    </row>
    <row r="313" spans="1:6" ht="12" customHeight="1" x14ac:dyDescent="0.2">
      <c r="A313" s="483"/>
      <c r="B313" s="483"/>
      <c r="C313" s="483"/>
      <c r="D313" s="115"/>
      <c r="E313" s="115"/>
      <c r="F313" s="115"/>
    </row>
    <row r="314" spans="1:6" ht="12" customHeight="1" x14ac:dyDescent="0.2">
      <c r="A314" s="483"/>
      <c r="B314" s="483"/>
      <c r="C314" s="483"/>
      <c r="D314" s="115"/>
      <c r="E314" s="115"/>
      <c r="F314" s="115"/>
    </row>
    <row r="315" spans="1:6" ht="12" customHeight="1" x14ac:dyDescent="0.2">
      <c r="A315" s="483"/>
      <c r="B315" s="483"/>
      <c r="C315" s="483"/>
      <c r="D315" s="115"/>
      <c r="E315" s="115"/>
      <c r="F315" s="115"/>
    </row>
    <row r="316" spans="1:6" ht="12" customHeight="1" x14ac:dyDescent="0.2">
      <c r="A316" s="483"/>
      <c r="B316" s="483"/>
      <c r="C316" s="483"/>
      <c r="D316" s="115"/>
      <c r="E316" s="115"/>
      <c r="F316" s="115"/>
    </row>
    <row r="317" spans="1:6" ht="12" customHeight="1" x14ac:dyDescent="0.2">
      <c r="A317" s="483"/>
      <c r="B317" s="483"/>
      <c r="C317" s="483"/>
      <c r="D317" s="115"/>
      <c r="E317" s="115"/>
      <c r="F317" s="115"/>
    </row>
    <row r="318" spans="1:6" ht="12" customHeight="1" x14ac:dyDescent="0.2">
      <c r="A318" s="483"/>
      <c r="B318" s="483"/>
      <c r="C318" s="483"/>
      <c r="D318" s="115"/>
      <c r="E318" s="115"/>
      <c r="F318" s="115"/>
    </row>
    <row r="319" spans="1:6" ht="12" customHeight="1" x14ac:dyDescent="0.2">
      <c r="A319" s="483"/>
      <c r="B319" s="483"/>
      <c r="C319" s="483"/>
      <c r="D319" s="115"/>
      <c r="E319" s="115"/>
      <c r="F319" s="115"/>
    </row>
    <row r="320" spans="1:6" ht="12" customHeight="1" x14ac:dyDescent="0.2">
      <c r="A320" s="483"/>
      <c r="B320" s="483"/>
      <c r="C320" s="483"/>
      <c r="D320" s="115"/>
      <c r="E320" s="115"/>
      <c r="F320" s="115"/>
    </row>
    <row r="321" spans="1:13" ht="12" customHeight="1" x14ac:dyDescent="0.2">
      <c r="A321" s="483"/>
      <c r="B321" s="483"/>
      <c r="C321" s="483"/>
      <c r="D321" s="115"/>
      <c r="E321" s="115"/>
      <c r="F321" s="115"/>
      <c r="M321" s="305"/>
    </row>
    <row r="322" spans="1:13" ht="12" customHeight="1" x14ac:dyDescent="0.2">
      <c r="A322" s="483"/>
      <c r="B322" s="483"/>
      <c r="C322" s="483"/>
      <c r="D322" s="115"/>
      <c r="E322" s="115"/>
      <c r="F322" s="115"/>
    </row>
    <row r="323" spans="1:13" ht="12" customHeight="1" x14ac:dyDescent="0.2">
      <c r="A323" s="483"/>
      <c r="B323" s="483"/>
      <c r="C323" s="483"/>
      <c r="D323" s="115"/>
      <c r="E323" s="115"/>
      <c r="F323" s="115"/>
    </row>
    <row r="324" spans="1:13" ht="12" customHeight="1" x14ac:dyDescent="0.2">
      <c r="A324" s="483"/>
      <c r="B324" s="483"/>
      <c r="C324" s="483"/>
      <c r="D324" s="115"/>
      <c r="E324" s="115"/>
      <c r="F324" s="115"/>
    </row>
    <row r="325" spans="1:13" ht="12" customHeight="1" x14ac:dyDescent="0.2">
      <c r="A325" s="483"/>
      <c r="B325" s="483"/>
      <c r="C325" s="483"/>
      <c r="D325" s="115"/>
      <c r="E325" s="115"/>
      <c r="F325" s="115"/>
    </row>
    <row r="326" spans="1:13" ht="12" customHeight="1" x14ac:dyDescent="0.2">
      <c r="A326" s="483"/>
      <c r="B326" s="483"/>
      <c r="C326" s="483"/>
      <c r="D326" s="115"/>
      <c r="E326" s="115"/>
      <c r="F326" s="115"/>
    </row>
    <row r="327" spans="1:13" ht="12" customHeight="1" x14ac:dyDescent="0.2">
      <c r="A327" s="483"/>
      <c r="B327" s="483"/>
      <c r="C327" s="483"/>
      <c r="D327" s="115"/>
      <c r="E327" s="115"/>
      <c r="F327" s="115"/>
    </row>
    <row r="328" spans="1:13" ht="12" customHeight="1" x14ac:dyDescent="0.2">
      <c r="A328" s="483"/>
      <c r="B328" s="483"/>
      <c r="C328" s="483"/>
      <c r="D328" s="115"/>
      <c r="E328" s="115"/>
      <c r="F328" s="115"/>
    </row>
    <row r="329" spans="1:13" ht="12" customHeight="1" x14ac:dyDescent="0.2">
      <c r="A329" s="483"/>
      <c r="B329" s="483"/>
      <c r="C329" s="483"/>
      <c r="D329" s="115"/>
      <c r="E329" s="115"/>
      <c r="F329" s="115"/>
    </row>
    <row r="330" spans="1:13" ht="12" customHeight="1" x14ac:dyDescent="0.2">
      <c r="A330" s="483"/>
      <c r="B330" s="483"/>
      <c r="C330" s="483"/>
      <c r="D330" s="115"/>
      <c r="E330" s="115"/>
      <c r="F330" s="115"/>
    </row>
    <row r="331" spans="1:13" ht="12" customHeight="1" x14ac:dyDescent="0.2">
      <c r="A331" s="483"/>
      <c r="B331" s="483"/>
      <c r="C331" s="483"/>
      <c r="D331" s="115"/>
      <c r="E331" s="115"/>
      <c r="F331" s="115"/>
    </row>
    <row r="332" spans="1:13" ht="12" customHeight="1" x14ac:dyDescent="0.2">
      <c r="A332" s="483"/>
      <c r="B332" s="483"/>
      <c r="C332" s="483"/>
      <c r="D332" s="115"/>
      <c r="E332" s="115"/>
      <c r="F332" s="115"/>
    </row>
    <row r="333" spans="1:13" ht="12" customHeight="1" x14ac:dyDescent="0.2">
      <c r="A333" s="483"/>
      <c r="B333" s="483"/>
      <c r="C333" s="483"/>
      <c r="D333" s="115"/>
      <c r="E333" s="115"/>
      <c r="F333" s="115"/>
    </row>
    <row r="334" spans="1:13" ht="12" customHeight="1" x14ac:dyDescent="0.2">
      <c r="A334" s="483"/>
      <c r="B334" s="483"/>
      <c r="C334" s="483"/>
      <c r="D334" s="115"/>
      <c r="E334" s="115"/>
      <c r="F334" s="115"/>
    </row>
    <row r="335" spans="1:13" ht="12" customHeight="1" x14ac:dyDescent="0.2">
      <c r="A335" s="483"/>
      <c r="B335" s="483"/>
      <c r="C335" s="483"/>
      <c r="D335" s="115"/>
      <c r="E335" s="115"/>
      <c r="F335" s="115"/>
    </row>
    <row r="336" spans="1:13" ht="14.45" customHeight="1" x14ac:dyDescent="0.2">
      <c r="A336" s="483"/>
      <c r="B336" s="483"/>
      <c r="C336" s="483"/>
      <c r="D336" s="115"/>
      <c r="E336" s="115"/>
      <c r="F336" s="115"/>
    </row>
    <row r="337" spans="1:6" ht="12" customHeight="1" x14ac:dyDescent="0.2">
      <c r="A337" s="483"/>
      <c r="B337" s="483"/>
      <c r="C337" s="483"/>
      <c r="D337" s="115"/>
      <c r="E337" s="115"/>
      <c r="F337" s="115"/>
    </row>
    <row r="338" spans="1:6" ht="12.6" customHeight="1" x14ac:dyDescent="0.2">
      <c r="A338" s="483"/>
      <c r="B338" s="483"/>
      <c r="C338" s="483"/>
      <c r="D338" s="115"/>
      <c r="E338" s="115"/>
      <c r="F338" s="115"/>
    </row>
    <row r="339" spans="1:6" ht="12.6" customHeight="1" x14ac:dyDescent="0.2">
      <c r="A339" s="483"/>
      <c r="B339" s="483"/>
      <c r="C339" s="483"/>
      <c r="D339" s="115"/>
      <c r="E339" s="115"/>
      <c r="F339" s="115"/>
    </row>
    <row r="340" spans="1:6" ht="12.6" customHeight="1" x14ac:dyDescent="0.2">
      <c r="A340" s="483"/>
      <c r="B340" s="483"/>
      <c r="C340" s="483"/>
      <c r="D340" s="115"/>
      <c r="E340" s="115"/>
      <c r="F340" s="115"/>
    </row>
    <row r="341" spans="1:6" ht="12.6" customHeight="1" x14ac:dyDescent="0.2">
      <c r="A341" s="483"/>
      <c r="B341" s="483"/>
      <c r="C341" s="483"/>
      <c r="D341" s="115"/>
      <c r="E341" s="115"/>
      <c r="F341" s="115"/>
    </row>
    <row r="342" spans="1:6" ht="12.6" customHeight="1" x14ac:dyDescent="0.2">
      <c r="A342" s="483"/>
      <c r="B342" s="483"/>
      <c r="C342" s="483"/>
      <c r="D342" s="115"/>
      <c r="E342" s="115"/>
      <c r="F342" s="115"/>
    </row>
    <row r="343" spans="1:6" ht="12.6" customHeight="1" x14ac:dyDescent="0.2">
      <c r="A343" s="483"/>
      <c r="B343" s="483"/>
      <c r="C343" s="483"/>
      <c r="D343" s="115"/>
      <c r="E343" s="115"/>
      <c r="F343" s="115"/>
    </row>
    <row r="344" spans="1:6" ht="12.95" customHeight="1" x14ac:dyDescent="0.2">
      <c r="A344" s="115"/>
      <c r="B344" s="115"/>
      <c r="C344" s="115"/>
      <c r="D344" s="115"/>
      <c r="E344" s="115"/>
      <c r="F344" s="115"/>
    </row>
    <row r="345" spans="1:6" ht="12.75" x14ac:dyDescent="0.2">
      <c r="A345" s="111"/>
      <c r="B345" s="111"/>
      <c r="C345" s="111"/>
      <c r="D345" s="111"/>
      <c r="E345" s="111"/>
      <c r="F345" s="111"/>
    </row>
    <row r="346" spans="1:6" ht="12" customHeight="1" x14ac:dyDescent="0.2">
      <c r="A346" s="484" t="s">
        <v>172</v>
      </c>
      <c r="B346" s="484"/>
      <c r="C346" s="484"/>
      <c r="D346" s="350"/>
      <c r="E346" s="350"/>
      <c r="F346" s="350"/>
    </row>
    <row r="347" spans="1:6" ht="12" x14ac:dyDescent="0.2">
      <c r="A347" s="484"/>
      <c r="B347" s="484"/>
      <c r="C347" s="484"/>
      <c r="D347" s="350"/>
      <c r="E347" s="350"/>
      <c r="F347" s="350"/>
    </row>
    <row r="348" spans="1:6" ht="12" x14ac:dyDescent="0.2">
      <c r="A348" s="159"/>
      <c r="B348" s="159"/>
      <c r="C348" s="159"/>
      <c r="D348" s="159"/>
      <c r="E348" s="159"/>
      <c r="F348" s="159"/>
    </row>
    <row r="349" spans="1:6" ht="12" x14ac:dyDescent="0.2">
      <c r="A349" s="159"/>
      <c r="B349" s="159"/>
      <c r="C349" s="159"/>
      <c r="D349" s="159"/>
      <c r="E349" s="159"/>
      <c r="F349" s="159"/>
    </row>
    <row r="350" spans="1:6" ht="12" x14ac:dyDescent="0.2">
      <c r="A350" s="159"/>
      <c r="B350" s="159"/>
      <c r="C350" s="159"/>
      <c r="D350" s="159"/>
      <c r="E350" s="159"/>
      <c r="F350" s="159"/>
    </row>
    <row r="351" spans="1:6" x14ac:dyDescent="0.25">
      <c r="A351" s="40"/>
      <c r="B351" s="40"/>
      <c r="C351" s="40"/>
      <c r="D351" s="40"/>
      <c r="E351" s="15"/>
      <c r="F351" s="15"/>
    </row>
    <row r="352" spans="1:6" x14ac:dyDescent="0.25">
      <c r="A352" s="40"/>
      <c r="B352" s="40"/>
      <c r="C352" s="40"/>
    </row>
  </sheetData>
  <sheetProtection algorithmName="SHA-512" hashValue="rwHqyAnd1OKbk6CdiIp+ybWV4LH5dHJu83IvJTNPlFvih+QPlJsjcCcxabxlm9nUSIvir1XYIPzi8s8cH7EAnQ==" saltValue="RVWTDlychqGbFvP5Gkm3PA==" spinCount="100000" sheet="1" objects="1" scenarios="1"/>
  <mergeCells count="85">
    <mergeCell ref="A293:C343"/>
    <mergeCell ref="A346:C347"/>
    <mergeCell ref="A265:B265"/>
    <mergeCell ref="A266:B266"/>
    <mergeCell ref="A267:B267"/>
    <mergeCell ref="A268:B268"/>
    <mergeCell ref="A269:B269"/>
    <mergeCell ref="A270:B270"/>
    <mergeCell ref="A271:B271"/>
    <mergeCell ref="A284:C284"/>
    <mergeCell ref="A285:C292"/>
    <mergeCell ref="A231:B231"/>
    <mergeCell ref="B112:C112"/>
    <mergeCell ref="A263:B264"/>
    <mergeCell ref="C263:C264"/>
    <mergeCell ref="A253:C255"/>
    <mergeCell ref="A262:B262"/>
    <mergeCell ref="A250:B250"/>
    <mergeCell ref="A251:B251"/>
    <mergeCell ref="A258:B258"/>
    <mergeCell ref="A259:B259"/>
    <mergeCell ref="A260:B260"/>
    <mergeCell ref="A177:B177"/>
    <mergeCell ref="A178:C179"/>
    <mergeCell ref="B182:C182"/>
    <mergeCell ref="A143:C144"/>
    <mergeCell ref="B202:C202"/>
    <mergeCell ref="A23:C23"/>
    <mergeCell ref="A32:C32"/>
    <mergeCell ref="A117:B117"/>
    <mergeCell ref="B122:C123"/>
    <mergeCell ref="A261:B261"/>
    <mergeCell ref="B245:C245"/>
    <mergeCell ref="A124:C128"/>
    <mergeCell ref="A129:B129"/>
    <mergeCell ref="A122:A123"/>
    <mergeCell ref="A120:B120"/>
    <mergeCell ref="A121:B121"/>
    <mergeCell ref="A142:B142"/>
    <mergeCell ref="A80:B80"/>
    <mergeCell ref="A233:C235"/>
    <mergeCell ref="B236:C236"/>
    <mergeCell ref="A151:B151"/>
    <mergeCell ref="A29:C30"/>
    <mergeCell ref="A34:C35"/>
    <mergeCell ref="A44:C45"/>
    <mergeCell ref="A55:C56"/>
    <mergeCell ref="A67:C68"/>
    <mergeCell ref="A33:C33"/>
    <mergeCell ref="A43:B43"/>
    <mergeCell ref="A64:B64"/>
    <mergeCell ref="A230:B230"/>
    <mergeCell ref="A174:B174"/>
    <mergeCell ref="A164:B164"/>
    <mergeCell ref="A152:B152"/>
    <mergeCell ref="B218:C218"/>
    <mergeCell ref="B224:C224"/>
    <mergeCell ref="A229:B229"/>
    <mergeCell ref="B212:C212"/>
    <mergeCell ref="A153:C154"/>
    <mergeCell ref="A163:B163"/>
    <mergeCell ref="A165:C167"/>
    <mergeCell ref="A173:B173"/>
    <mergeCell ref="A176:B176"/>
    <mergeCell ref="A159:B159"/>
    <mergeCell ref="A118:B118"/>
    <mergeCell ref="A72:B72"/>
    <mergeCell ref="A53:B53"/>
    <mergeCell ref="A65:B65"/>
    <mergeCell ref="B192:C192"/>
    <mergeCell ref="B103:C103"/>
    <mergeCell ref="A82:C84"/>
    <mergeCell ref="B85:C85"/>
    <mergeCell ref="B94:C94"/>
    <mergeCell ref="A1:C1"/>
    <mergeCell ref="A2:C2"/>
    <mergeCell ref="A3:C3"/>
    <mergeCell ref="A6:C6"/>
    <mergeCell ref="A4:C4"/>
    <mergeCell ref="A7:C7"/>
    <mergeCell ref="A12:C12"/>
    <mergeCell ref="A11:C11"/>
    <mergeCell ref="A17:C17"/>
    <mergeCell ref="A22:C22"/>
    <mergeCell ref="A18:C18"/>
  </mergeCells>
  <conditionalFormatting sqref="B69">
    <cfRule type="containsText" dxfId="155" priority="168" operator="containsText" text="Vyberte předmět">
      <formula>NOT(ISERROR(SEARCH("Vyberte předmět",B69)))</formula>
    </cfRule>
  </conditionalFormatting>
  <conditionalFormatting sqref="B70">
    <cfRule type="containsText" dxfId="154" priority="166" operator="containsText" text="Vyberte způsob">
      <formula>NOT(ISERROR(SEARCH("Vyberte způsob",B70)))</formula>
    </cfRule>
    <cfRule type="containsText" dxfId="153" priority="167" stopIfTrue="1" operator="containsText" text="Vyberte způsob">
      <formula>NOT(ISERROR(SEARCH("Vyberte způsob",B70)))</formula>
    </cfRule>
  </conditionalFormatting>
  <conditionalFormatting sqref="B130:B132">
    <cfRule type="containsText" dxfId="152" priority="165" operator="containsText" text="Vyberte druh nemovité věci">
      <formula>NOT(ISERROR(SEARCH("Vyberte druh nemovité věci",B130)))</formula>
    </cfRule>
  </conditionalFormatting>
  <conditionalFormatting sqref="B170 B132">
    <cfRule type="containsText" dxfId="151" priority="164" operator="containsText" text="Vyberte způsob nabytí">
      <formula>NOT(ISERROR(SEARCH("Vyberte způsob nabytí",B132)))</formula>
    </cfRule>
  </conditionalFormatting>
  <conditionalFormatting sqref="B171 H101:H102 H90 B148 B158">
    <cfRule type="containsText" dxfId="150" priority="163" operator="containsText" text="Vyberte typ vlastnictví">
      <formula>NOT(ISERROR(SEARCH("Vyberte typ vlastnictví",B90)))</formula>
    </cfRule>
  </conditionalFormatting>
  <conditionalFormatting sqref="B86 B95 B104 B113">
    <cfRule type="containsText" dxfId="149" priority="162" operator="containsText" text="Vyberte druh činnosti">
      <formula>NOT(ISERROR(SEARCH("Vyberte druh činnosti",B86)))</formula>
    </cfRule>
  </conditionalFormatting>
  <conditionalFormatting sqref="B145">
    <cfRule type="containsText" dxfId="148" priority="160" operator="containsText" text="Vyberte druh">
      <formula>NOT(ISERROR(SEARCH("Vyberte druh",B145)))</formula>
    </cfRule>
  </conditionalFormatting>
  <conditionalFormatting sqref="B59">
    <cfRule type="containsText" dxfId="147" priority="158" operator="containsText" text="Vyberte druh orgánu">
      <formula>NOT(ISERROR(SEARCH("Vyberte druh orgánu",B59)))</formula>
    </cfRule>
  </conditionalFormatting>
  <conditionalFormatting sqref="A185 A205 A195 A215 A221 H114 A183:B184 B185:B187 A193:B194 B195:B197 A203:B204 B205:B207 A213:B214 B215:B217 A219:B220 B221:B223 A225:B227 H117:H119">
    <cfRule type="containsText" dxfId="146" priority="155" operator="containsText" text="Vyberte druh příjmu">
      <formula>NOT(ISERROR(SEARCH("Vyberte druh příjmu",A114)))</formula>
    </cfRule>
  </conditionalFormatting>
  <conditionalFormatting sqref="A351:F1048576 A282:E283 A275:C275 G277 B139 A65 A124 A53:A54 F32:G32 G38:G42 E3 F23:G23 A14:A15 A17 F18:G18 F11:G12 F3:G7 A5:D5 H23:H32 H17:H21 A8:B10 A13:B13 B14 A19:B19 A20 A21:B21 A36:B42 A46:B51 A57:B63 A69:B71 A73:B78 A85:B116 A130:B138 A140:B141 A145:B148 A150:B150 A155:B158 A168:B172 A182:B228 A175:B175 B16 F22 A1:A4 D1:D4 A22 A24:B26 D26 B27:B28 H38:H65 A236:B249 A43 A117:A118 A151:A152 A163:A164 A176:A177 A250:A252 A229:A232 A174 A142 C258 A160:B162 A159 H67:H256 G282:G1048576 H277:H1048576 I1:XFD1048576">
    <cfRule type="cellIs" dxfId="145" priority="2431" operator="equal">
      <formula>#REF!</formula>
    </cfRule>
  </conditionalFormatting>
  <conditionalFormatting sqref="E3 A5:D5 F3:G5 A2:A4 D2:D4">
    <cfRule type="containsText" dxfId="144" priority="144" operator="containsText" text="Vyberte druh">
      <formula>NOT(ISERROR(SEARCH("Vyberte druh",A2)))</formula>
    </cfRule>
    <cfRule type="containsText" dxfId="143" priority="145" operator="containsText" text="Vyberte typ vlastnictví">
      <formula>NOT(ISERROR(SEARCH("Vyberte typ vlastnictví",A2)))</formula>
    </cfRule>
    <cfRule type="containsText" dxfId="142" priority="147" operator="containsText" text="Vyberte druh činnosti">
      <formula>NOT(ISERROR(SEARCH("Vyberte druh činnosti",A2)))</formula>
    </cfRule>
    <cfRule type="containsText" dxfId="141" priority="148" operator="containsText" text="Vyberte způsob">
      <formula>NOT(ISERROR(SEARCH("Vyberte způsob",A2)))</formula>
    </cfRule>
    <cfRule type="containsText" dxfId="140" priority="149" operator="containsText" text="Vyberte předmět">
      <formula>NOT(ISERROR(SEARCH("Vyberte předmět",A2)))</formula>
    </cfRule>
    <cfRule type="containsText" dxfId="139" priority="150" operator="containsText" text="Vyberte druh orgánu">
      <formula>NOT(ISERROR(SEARCH("Vyberte druh orgánu",A2)))</formula>
    </cfRule>
  </conditionalFormatting>
  <conditionalFormatting sqref="B37">
    <cfRule type="containsText" dxfId="138" priority="153" operator="containsText" text="Vyberte způsob podnikání">
      <formula>NOT(ISERROR(SEARCH("Vyberte způsob podnikání",B37)))</formula>
    </cfRule>
  </conditionalFormatting>
  <conditionalFormatting sqref="A124">
    <cfRule type="containsText" dxfId="137" priority="100" operator="containsText" text="Vyberte druh">
      <formula>NOT(ISERROR(SEARCH("Vyberte druh",A124)))</formula>
    </cfRule>
    <cfRule type="containsText" dxfId="136" priority="101" operator="containsText" text="Vyberte typ vlastnictví">
      <formula>NOT(ISERROR(SEARCH("Vyberte typ vlastnictví",A124)))</formula>
    </cfRule>
    <cfRule type="containsText" dxfId="135" priority="102" operator="containsText" text="Vyberte druh nemovité věci">
      <formula>NOT(ISERROR(SEARCH("Vyberte druh nemovité věci",A124)))</formula>
    </cfRule>
    <cfRule type="containsText" dxfId="134" priority="103" operator="containsText" text="Vyberte druh činnosti">
      <formula>NOT(ISERROR(SEARCH("Vyberte druh činnosti",A124)))</formula>
    </cfRule>
    <cfRule type="containsText" dxfId="133" priority="104" operator="containsText" text="Vyberte způsob">
      <formula>NOT(ISERROR(SEARCH("Vyberte způsob",A124)))</formula>
    </cfRule>
    <cfRule type="containsText" dxfId="132" priority="105" operator="containsText" text="Vyberte předmět">
      <formula>NOT(ISERROR(SEARCH("Vyberte předmět",A124)))</formula>
    </cfRule>
    <cfRule type="containsText" dxfId="131" priority="106" operator="containsText" text="Vyberte druh orgánu">
      <formula>NOT(ISERROR(SEARCH("Vyberte druh orgánu",A124)))</formula>
    </cfRule>
  </conditionalFormatting>
  <conditionalFormatting sqref="F19:G19">
    <cfRule type="containsText" dxfId="130" priority="90" operator="containsText" text="Vyberte organizaci">
      <formula>NOT(ISERROR(SEARCH("Vyberte organizaci",F19)))</formula>
    </cfRule>
  </conditionalFormatting>
  <conditionalFormatting sqref="B20">
    <cfRule type="containsText" dxfId="129" priority="2945" operator="containsText" text="Vyberte funkci">
      <formula>NOT(ISERROR(SEARCH("Vyberte funkci",B20)))</formula>
    </cfRule>
  </conditionalFormatting>
  <conditionalFormatting sqref="H214:H215 H217">
    <cfRule type="cellIs" dxfId="128" priority="1410" operator="equal">
      <formula>#REF!</formula>
    </cfRule>
  </conditionalFormatting>
  <conditionalFormatting sqref="E278:F281 B277">
    <cfRule type="expression" dxfId="127" priority="29">
      <formula>#REF!="2018"</formula>
    </cfRule>
    <cfRule type="containsText" dxfId="126" priority="30" operator="containsText" text="Na straně č. 1 vyplňte počátek období, za které oznámení podáváte!">
      <formula>NOT(ISERROR(SEARCH("Na straně č. 1 vyplňte počátek období, za které oznámení podáváte!",B277)))</formula>
    </cfRule>
  </conditionalFormatting>
  <conditionalFormatting sqref="B139">
    <cfRule type="containsText" dxfId="125" priority="19" operator="containsText" text="Vyberte typ vlastnictví">
      <formula>NOT(ISERROR(SEARCH("Vyberte typ vlastnictví",B139)))</formula>
    </cfRule>
    <cfRule type="cellIs" dxfId="124" priority="2670" operator="equal">
      <formula>#REF!</formula>
    </cfRule>
  </conditionalFormatting>
  <conditionalFormatting sqref="B131:B132">
    <cfRule type="containsText" dxfId="123" priority="109" operator="containsText" text="Vyberte specifikaci druhu">
      <formula>NOT(ISERROR(SEARCH("Vyberte specifikaci druhu",B131)))</formula>
    </cfRule>
  </conditionalFormatting>
  <conditionalFormatting sqref="B183 B158 B148 B145 B139 B193 B203 B213 B219 B225 B86 B59 B37 B95 B104 B113 B20 B69:B70 B130:B132 B170:B171">
    <cfRule type="expression" dxfId="122" priority="3157">
      <formula>#REF!=0</formula>
    </cfRule>
  </conditionalFormatting>
  <conditionalFormatting sqref="H214:H215 H217">
    <cfRule type="cellIs" dxfId="121" priority="3156" operator="equal">
      <formula>#REF!</formula>
    </cfRule>
  </conditionalFormatting>
  <conditionalFormatting sqref="A16">
    <cfRule type="cellIs" dxfId="120" priority="5" operator="equal">
      <formula>#REF!</formula>
    </cfRule>
  </conditionalFormatting>
  <conditionalFormatting sqref="B15">
    <cfRule type="cellIs" dxfId="119" priority="2" operator="equal">
      <formula>#REF!</formula>
    </cfRule>
  </conditionalFormatting>
  <conditionalFormatting sqref="B139 B145 B148 B158 B183 B193 B203 B213 B219 B225 B37 B59 B86 B95 B104 B113 B20 B69:B70 B130:B132 B170:B171">
    <cfRule type="expression" dxfId="118" priority="18">
      <formula>$E$1=0</formula>
    </cfRule>
  </conditionalFormatting>
  <conditionalFormatting sqref="A348:F350 A293 A284:A285 D284:F292 D293 A346 D346:F347">
    <cfRule type="expression" dxfId="117" priority="3177">
      <formula>$E$1=2</formula>
    </cfRule>
    <cfRule type="expression" dxfId="116" priority="3178">
      <formula>$E$1=1</formula>
    </cfRule>
  </conditionalFormatting>
  <conditionalFormatting sqref="A4 B122 D4">
    <cfRule type="expression" dxfId="115" priority="3181">
      <formula>$E$1=0</formula>
    </cfRule>
  </conditionalFormatting>
  <conditionalFormatting sqref="A27:A28">
    <cfRule type="cellIs" dxfId="114" priority="1" operator="equal">
      <formula>#REF!</formula>
    </cfRule>
  </conditionalFormatting>
  <pageMargins left="0.70866141732283472" right="0.70866141732283472" top="0.59055118110236227" bottom="0.59055118110236227" header="0.31496062992125984" footer="0.31496062992125984"/>
  <pageSetup paperSize="9" orientation="portrait" r:id="rId1"/>
  <headerFooter>
    <oddHeader xml:space="preserve">&amp;L
&amp;C </oddHeader>
    <oddFooter>&amp;L&amp;8OZ 2 - NS/12/2022&amp;R&amp;8&amp;P</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6</xdr:col>
                    <xdr:colOff>0</xdr:colOff>
                    <xdr:row>0</xdr:row>
                    <xdr:rowOff>0</xdr:rowOff>
                  </from>
                  <to>
                    <xdr:col>6</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6</xdr:col>
                    <xdr:colOff>0</xdr:colOff>
                    <xdr:row>0</xdr:row>
                    <xdr:rowOff>0</xdr:rowOff>
                  </from>
                  <to>
                    <xdr:col>6</xdr:col>
                    <xdr:colOff>0</xdr:colOff>
                    <xdr:row>0</xdr:row>
                    <xdr:rowOff>0</xdr:rowOff>
                  </to>
                </anchor>
              </controlPr>
            </control>
          </mc:Choice>
        </mc:AlternateContent>
        <mc:AlternateContent xmlns:mc="http://schemas.openxmlformats.org/markup-compatibility/2006">
          <mc:Choice Requires="x14">
            <control shapeId="1577" r:id="rId6" name="Option Button 553">
              <controlPr defaultSize="0" autoFill="0" autoLine="0" autoPict="0">
                <anchor moveWithCells="1">
                  <from>
                    <xdr:col>1</xdr:col>
                    <xdr:colOff>3419475</xdr:colOff>
                    <xdr:row>33</xdr:row>
                    <xdr:rowOff>152400</xdr:rowOff>
                  </from>
                  <to>
                    <xdr:col>1</xdr:col>
                    <xdr:colOff>3829050</xdr:colOff>
                    <xdr:row>34</xdr:row>
                    <xdr:rowOff>114300</xdr:rowOff>
                  </to>
                </anchor>
              </controlPr>
            </control>
          </mc:Choice>
        </mc:AlternateContent>
        <mc:AlternateContent xmlns:mc="http://schemas.openxmlformats.org/markup-compatibility/2006">
          <mc:Choice Requires="x14">
            <control shapeId="1578" r:id="rId7" name="Option Button 554">
              <controlPr defaultSize="0" autoFill="0" autoLine="0" autoPict="0">
                <anchor moveWithCells="1">
                  <from>
                    <xdr:col>1</xdr:col>
                    <xdr:colOff>3829050</xdr:colOff>
                    <xdr:row>33</xdr:row>
                    <xdr:rowOff>152400</xdr:rowOff>
                  </from>
                  <to>
                    <xdr:col>2</xdr:col>
                    <xdr:colOff>228600</xdr:colOff>
                    <xdr:row>34</xdr:row>
                    <xdr:rowOff>114300</xdr:rowOff>
                  </to>
                </anchor>
              </controlPr>
            </control>
          </mc:Choice>
        </mc:AlternateContent>
        <mc:AlternateContent xmlns:mc="http://schemas.openxmlformats.org/markup-compatibility/2006">
          <mc:Choice Requires="x14">
            <control shapeId="1581" r:id="rId8" name="Option Button 557">
              <controlPr defaultSize="0" autoFill="0" autoLine="0" autoPict="0">
                <anchor moveWithCells="1">
                  <from>
                    <xdr:col>1</xdr:col>
                    <xdr:colOff>3409950</xdr:colOff>
                    <xdr:row>41</xdr:row>
                    <xdr:rowOff>28575</xdr:rowOff>
                  </from>
                  <to>
                    <xdr:col>1</xdr:col>
                    <xdr:colOff>3800475</xdr:colOff>
                    <xdr:row>41</xdr:row>
                    <xdr:rowOff>152400</xdr:rowOff>
                  </to>
                </anchor>
              </controlPr>
            </control>
          </mc:Choice>
        </mc:AlternateContent>
        <mc:AlternateContent xmlns:mc="http://schemas.openxmlformats.org/markup-compatibility/2006">
          <mc:Choice Requires="x14">
            <control shapeId="1582" r:id="rId9" name="Option Button 558">
              <controlPr defaultSize="0" autoFill="0" autoLine="0" autoPict="0">
                <anchor moveWithCells="1">
                  <from>
                    <xdr:col>1</xdr:col>
                    <xdr:colOff>3867150</xdr:colOff>
                    <xdr:row>41</xdr:row>
                    <xdr:rowOff>38100</xdr:rowOff>
                  </from>
                  <to>
                    <xdr:col>2</xdr:col>
                    <xdr:colOff>266700</xdr:colOff>
                    <xdr:row>41</xdr:row>
                    <xdr:rowOff>161925</xdr:rowOff>
                  </to>
                </anchor>
              </controlPr>
            </control>
          </mc:Choice>
        </mc:AlternateContent>
        <mc:AlternateContent xmlns:mc="http://schemas.openxmlformats.org/markup-compatibility/2006">
          <mc:Choice Requires="x14">
            <control shapeId="1587" r:id="rId10" name="Option Button 563">
              <controlPr defaultSize="0" autoFill="0" autoLine="0" autoPict="0">
                <anchor moveWithCells="1">
                  <from>
                    <xdr:col>1</xdr:col>
                    <xdr:colOff>3429000</xdr:colOff>
                    <xdr:row>43</xdr:row>
                    <xdr:rowOff>152400</xdr:rowOff>
                  </from>
                  <to>
                    <xdr:col>1</xdr:col>
                    <xdr:colOff>3838575</xdr:colOff>
                    <xdr:row>44</xdr:row>
                    <xdr:rowOff>133350</xdr:rowOff>
                  </to>
                </anchor>
              </controlPr>
            </control>
          </mc:Choice>
        </mc:AlternateContent>
        <mc:AlternateContent xmlns:mc="http://schemas.openxmlformats.org/markup-compatibility/2006">
          <mc:Choice Requires="x14">
            <control shapeId="1588" r:id="rId11" name="Option Button 564">
              <controlPr defaultSize="0" autoFill="0" autoLine="0" autoPict="0">
                <anchor moveWithCells="1">
                  <from>
                    <xdr:col>1</xdr:col>
                    <xdr:colOff>3838575</xdr:colOff>
                    <xdr:row>43</xdr:row>
                    <xdr:rowOff>161925</xdr:rowOff>
                  </from>
                  <to>
                    <xdr:col>2</xdr:col>
                    <xdr:colOff>200025</xdr:colOff>
                    <xdr:row>44</xdr:row>
                    <xdr:rowOff>142875</xdr:rowOff>
                  </to>
                </anchor>
              </controlPr>
            </control>
          </mc:Choice>
        </mc:AlternateContent>
        <mc:AlternateContent xmlns:mc="http://schemas.openxmlformats.org/markup-compatibility/2006">
          <mc:Choice Requires="x14">
            <control shapeId="1595" r:id="rId12" name="Option Button 571">
              <controlPr defaultSize="0" autoFill="0" autoLine="0" autoPict="0">
                <anchor moveWithCells="1">
                  <from>
                    <xdr:col>1</xdr:col>
                    <xdr:colOff>3400425</xdr:colOff>
                    <xdr:row>55</xdr:row>
                    <xdr:rowOff>0</xdr:rowOff>
                  </from>
                  <to>
                    <xdr:col>1</xdr:col>
                    <xdr:colOff>3781425</xdr:colOff>
                    <xdr:row>55</xdr:row>
                    <xdr:rowOff>161925</xdr:rowOff>
                  </to>
                </anchor>
              </controlPr>
            </control>
          </mc:Choice>
        </mc:AlternateContent>
        <mc:AlternateContent xmlns:mc="http://schemas.openxmlformats.org/markup-compatibility/2006">
          <mc:Choice Requires="x14">
            <control shapeId="1596" r:id="rId13" name="Option Button 572">
              <controlPr defaultSize="0" autoFill="0" autoLine="0" autoPict="0" macro="[0]!přepínač572_Kliknutí">
                <anchor moveWithCells="1">
                  <from>
                    <xdr:col>1</xdr:col>
                    <xdr:colOff>3819525</xdr:colOff>
                    <xdr:row>55</xdr:row>
                    <xdr:rowOff>9525</xdr:rowOff>
                  </from>
                  <to>
                    <xdr:col>2</xdr:col>
                    <xdr:colOff>180975</xdr:colOff>
                    <xdr:row>55</xdr:row>
                    <xdr:rowOff>161925</xdr:rowOff>
                  </to>
                </anchor>
              </controlPr>
            </control>
          </mc:Choice>
        </mc:AlternateContent>
        <mc:AlternateContent xmlns:mc="http://schemas.openxmlformats.org/markup-compatibility/2006">
          <mc:Choice Requires="x14">
            <control shapeId="1597" r:id="rId14" name="Group Box 573">
              <controlPr defaultSize="0" print="0" autoFill="0" autoPict="0">
                <anchor moveWithCells="1">
                  <from>
                    <xdr:col>1</xdr:col>
                    <xdr:colOff>3400425</xdr:colOff>
                    <xdr:row>54</xdr:row>
                    <xdr:rowOff>0</xdr:rowOff>
                  </from>
                  <to>
                    <xdr:col>2</xdr:col>
                    <xdr:colOff>323850</xdr:colOff>
                    <xdr:row>56</xdr:row>
                    <xdr:rowOff>0</xdr:rowOff>
                  </to>
                </anchor>
              </controlPr>
            </control>
          </mc:Choice>
        </mc:AlternateContent>
        <mc:AlternateContent xmlns:mc="http://schemas.openxmlformats.org/markup-compatibility/2006">
          <mc:Choice Requires="x14">
            <control shapeId="1601" r:id="rId15" name="Group Box 577">
              <controlPr defaultSize="0" print="0" autoFill="0" autoPict="0">
                <anchor moveWithCells="1">
                  <from>
                    <xdr:col>1</xdr:col>
                    <xdr:colOff>3400425</xdr:colOff>
                    <xdr:row>66</xdr:row>
                    <xdr:rowOff>0</xdr:rowOff>
                  </from>
                  <to>
                    <xdr:col>3</xdr:col>
                    <xdr:colOff>0</xdr:colOff>
                    <xdr:row>68</xdr:row>
                    <xdr:rowOff>0</xdr:rowOff>
                  </to>
                </anchor>
              </controlPr>
            </control>
          </mc:Choice>
        </mc:AlternateContent>
        <mc:AlternateContent xmlns:mc="http://schemas.openxmlformats.org/markup-compatibility/2006">
          <mc:Choice Requires="x14">
            <control shapeId="1603" r:id="rId16" name="Option Button 579">
              <controlPr defaultSize="0" autoFill="0" autoLine="0" autoPict="0">
                <anchor moveWithCells="1">
                  <from>
                    <xdr:col>1</xdr:col>
                    <xdr:colOff>3429000</xdr:colOff>
                    <xdr:row>82</xdr:row>
                    <xdr:rowOff>114300</xdr:rowOff>
                  </from>
                  <to>
                    <xdr:col>1</xdr:col>
                    <xdr:colOff>3838575</xdr:colOff>
                    <xdr:row>83</xdr:row>
                    <xdr:rowOff>114300</xdr:rowOff>
                  </to>
                </anchor>
              </controlPr>
            </control>
          </mc:Choice>
        </mc:AlternateContent>
        <mc:AlternateContent xmlns:mc="http://schemas.openxmlformats.org/markup-compatibility/2006">
          <mc:Choice Requires="x14">
            <control shapeId="1604" r:id="rId17" name="Option Button 580">
              <controlPr defaultSize="0" autoFill="0" autoLine="0" autoPict="0">
                <anchor moveWithCells="1">
                  <from>
                    <xdr:col>1</xdr:col>
                    <xdr:colOff>3848100</xdr:colOff>
                    <xdr:row>82</xdr:row>
                    <xdr:rowOff>114300</xdr:rowOff>
                  </from>
                  <to>
                    <xdr:col>2</xdr:col>
                    <xdr:colOff>247650</xdr:colOff>
                    <xdr:row>83</xdr:row>
                    <xdr:rowOff>114300</xdr:rowOff>
                  </to>
                </anchor>
              </controlPr>
            </control>
          </mc:Choice>
        </mc:AlternateContent>
        <mc:AlternateContent xmlns:mc="http://schemas.openxmlformats.org/markup-compatibility/2006">
          <mc:Choice Requires="x14">
            <control shapeId="1607" r:id="rId18" name="Option Button 583">
              <controlPr defaultSize="0" autoFill="0" autoLine="0" autoPict="0">
                <anchor moveWithCells="1">
                  <from>
                    <xdr:col>1</xdr:col>
                    <xdr:colOff>3419475</xdr:colOff>
                    <xdr:row>121</xdr:row>
                    <xdr:rowOff>200025</xdr:rowOff>
                  </from>
                  <to>
                    <xdr:col>1</xdr:col>
                    <xdr:colOff>3876675</xdr:colOff>
                    <xdr:row>122</xdr:row>
                    <xdr:rowOff>161925</xdr:rowOff>
                  </to>
                </anchor>
              </controlPr>
            </control>
          </mc:Choice>
        </mc:AlternateContent>
        <mc:AlternateContent xmlns:mc="http://schemas.openxmlformats.org/markup-compatibility/2006">
          <mc:Choice Requires="x14">
            <control shapeId="1608" r:id="rId19" name="Option Button 584">
              <controlPr defaultSize="0" autoFill="0" autoLine="0" autoPict="0">
                <anchor moveWithCells="1">
                  <from>
                    <xdr:col>1</xdr:col>
                    <xdr:colOff>3838575</xdr:colOff>
                    <xdr:row>122</xdr:row>
                    <xdr:rowOff>19050</xdr:rowOff>
                  </from>
                  <to>
                    <xdr:col>2</xdr:col>
                    <xdr:colOff>200025</xdr:colOff>
                    <xdr:row>122</xdr:row>
                    <xdr:rowOff>152400</xdr:rowOff>
                  </to>
                </anchor>
              </controlPr>
            </control>
          </mc:Choice>
        </mc:AlternateContent>
        <mc:AlternateContent xmlns:mc="http://schemas.openxmlformats.org/markup-compatibility/2006">
          <mc:Choice Requires="x14">
            <control shapeId="1609" r:id="rId20" name="Group Box 585">
              <controlPr defaultSize="0" print="0" autoFill="0" autoPict="0">
                <anchor moveWithCells="1">
                  <from>
                    <xdr:col>1</xdr:col>
                    <xdr:colOff>3400425</xdr:colOff>
                    <xdr:row>121</xdr:row>
                    <xdr:rowOff>0</xdr:rowOff>
                  </from>
                  <to>
                    <xdr:col>2</xdr:col>
                    <xdr:colOff>323850</xdr:colOff>
                    <xdr:row>123</xdr:row>
                    <xdr:rowOff>0</xdr:rowOff>
                  </to>
                </anchor>
              </controlPr>
            </control>
          </mc:Choice>
        </mc:AlternateContent>
        <mc:AlternateContent xmlns:mc="http://schemas.openxmlformats.org/markup-compatibility/2006">
          <mc:Choice Requires="x14">
            <control shapeId="1615" r:id="rId21" name="Option Button 591">
              <controlPr defaultSize="0" autoFill="0" autoLine="0" autoPict="0">
                <anchor moveWithCells="1">
                  <from>
                    <xdr:col>1</xdr:col>
                    <xdr:colOff>3419475</xdr:colOff>
                    <xdr:row>142</xdr:row>
                    <xdr:rowOff>190500</xdr:rowOff>
                  </from>
                  <to>
                    <xdr:col>1</xdr:col>
                    <xdr:colOff>3867150</xdr:colOff>
                    <xdr:row>143</xdr:row>
                    <xdr:rowOff>171450</xdr:rowOff>
                  </to>
                </anchor>
              </controlPr>
            </control>
          </mc:Choice>
        </mc:AlternateContent>
        <mc:AlternateContent xmlns:mc="http://schemas.openxmlformats.org/markup-compatibility/2006">
          <mc:Choice Requires="x14">
            <control shapeId="1616" r:id="rId22" name="Option Button 592">
              <controlPr defaultSize="0" autoFill="0" autoLine="0" autoPict="0">
                <anchor moveWithCells="1">
                  <from>
                    <xdr:col>1</xdr:col>
                    <xdr:colOff>3838575</xdr:colOff>
                    <xdr:row>143</xdr:row>
                    <xdr:rowOff>19050</xdr:rowOff>
                  </from>
                  <to>
                    <xdr:col>2</xdr:col>
                    <xdr:colOff>95250</xdr:colOff>
                    <xdr:row>143</xdr:row>
                    <xdr:rowOff>171450</xdr:rowOff>
                  </to>
                </anchor>
              </controlPr>
            </control>
          </mc:Choice>
        </mc:AlternateContent>
        <mc:AlternateContent xmlns:mc="http://schemas.openxmlformats.org/markup-compatibility/2006">
          <mc:Choice Requires="x14">
            <control shapeId="1617" r:id="rId23" name="Group Box 593">
              <controlPr defaultSize="0" print="0" autoFill="0" autoPict="0">
                <anchor moveWithCells="1">
                  <from>
                    <xdr:col>1</xdr:col>
                    <xdr:colOff>3400425</xdr:colOff>
                    <xdr:row>142</xdr:row>
                    <xdr:rowOff>0</xdr:rowOff>
                  </from>
                  <to>
                    <xdr:col>2</xdr:col>
                    <xdr:colOff>323850</xdr:colOff>
                    <xdr:row>144</xdr:row>
                    <xdr:rowOff>0</xdr:rowOff>
                  </to>
                </anchor>
              </controlPr>
            </control>
          </mc:Choice>
        </mc:AlternateContent>
        <mc:AlternateContent xmlns:mc="http://schemas.openxmlformats.org/markup-compatibility/2006">
          <mc:Choice Requires="x14">
            <control shapeId="1619" r:id="rId24" name="Option Button 595">
              <controlPr defaultSize="0" autoFill="0" autoLine="0" autoPict="0">
                <anchor moveWithCells="1">
                  <from>
                    <xdr:col>1</xdr:col>
                    <xdr:colOff>3419475</xdr:colOff>
                    <xdr:row>152</xdr:row>
                    <xdr:rowOff>200025</xdr:rowOff>
                  </from>
                  <to>
                    <xdr:col>1</xdr:col>
                    <xdr:colOff>3848100</xdr:colOff>
                    <xdr:row>153</xdr:row>
                    <xdr:rowOff>142875</xdr:rowOff>
                  </to>
                </anchor>
              </controlPr>
            </control>
          </mc:Choice>
        </mc:AlternateContent>
        <mc:AlternateContent xmlns:mc="http://schemas.openxmlformats.org/markup-compatibility/2006">
          <mc:Choice Requires="x14">
            <control shapeId="1620" r:id="rId25" name="Option Button 596">
              <controlPr defaultSize="0" autoFill="0" autoLine="0" autoPict="0">
                <anchor moveWithCells="1">
                  <from>
                    <xdr:col>1</xdr:col>
                    <xdr:colOff>3838575</xdr:colOff>
                    <xdr:row>152</xdr:row>
                    <xdr:rowOff>200025</xdr:rowOff>
                  </from>
                  <to>
                    <xdr:col>2</xdr:col>
                    <xdr:colOff>228600</xdr:colOff>
                    <xdr:row>153</xdr:row>
                    <xdr:rowOff>152400</xdr:rowOff>
                  </to>
                </anchor>
              </controlPr>
            </control>
          </mc:Choice>
        </mc:AlternateContent>
        <mc:AlternateContent xmlns:mc="http://schemas.openxmlformats.org/markup-compatibility/2006">
          <mc:Choice Requires="x14">
            <control shapeId="1621" r:id="rId26" name="Group Box 597">
              <controlPr defaultSize="0" print="0" autoFill="0" autoPict="0">
                <anchor moveWithCells="1">
                  <from>
                    <xdr:col>1</xdr:col>
                    <xdr:colOff>3381375</xdr:colOff>
                    <xdr:row>152</xdr:row>
                    <xdr:rowOff>0</xdr:rowOff>
                  </from>
                  <to>
                    <xdr:col>2</xdr:col>
                    <xdr:colOff>323850</xdr:colOff>
                    <xdr:row>154</xdr:row>
                    <xdr:rowOff>0</xdr:rowOff>
                  </to>
                </anchor>
              </controlPr>
            </control>
          </mc:Choice>
        </mc:AlternateContent>
        <mc:AlternateContent xmlns:mc="http://schemas.openxmlformats.org/markup-compatibility/2006">
          <mc:Choice Requires="x14">
            <control shapeId="1627" r:id="rId27" name="Option Button 603">
              <controlPr defaultSize="0" autoFill="0" autoLine="0" autoPict="0">
                <anchor moveWithCells="1">
                  <from>
                    <xdr:col>1</xdr:col>
                    <xdr:colOff>3429000</xdr:colOff>
                    <xdr:row>166</xdr:row>
                    <xdr:rowOff>0</xdr:rowOff>
                  </from>
                  <to>
                    <xdr:col>1</xdr:col>
                    <xdr:colOff>3848100</xdr:colOff>
                    <xdr:row>166</xdr:row>
                    <xdr:rowOff>161925</xdr:rowOff>
                  </to>
                </anchor>
              </controlPr>
            </control>
          </mc:Choice>
        </mc:AlternateContent>
        <mc:AlternateContent xmlns:mc="http://schemas.openxmlformats.org/markup-compatibility/2006">
          <mc:Choice Requires="x14">
            <control shapeId="1628" r:id="rId28" name="Option Button 604">
              <controlPr defaultSize="0" autoFill="0" autoLine="0" autoPict="0">
                <anchor moveWithCells="1">
                  <from>
                    <xdr:col>1</xdr:col>
                    <xdr:colOff>3876675</xdr:colOff>
                    <xdr:row>166</xdr:row>
                    <xdr:rowOff>9525</xdr:rowOff>
                  </from>
                  <to>
                    <xdr:col>2</xdr:col>
                    <xdr:colOff>123825</xdr:colOff>
                    <xdr:row>166</xdr:row>
                    <xdr:rowOff>161925</xdr:rowOff>
                  </to>
                </anchor>
              </controlPr>
            </control>
          </mc:Choice>
        </mc:AlternateContent>
        <mc:AlternateContent xmlns:mc="http://schemas.openxmlformats.org/markup-compatibility/2006">
          <mc:Choice Requires="x14">
            <control shapeId="1629" r:id="rId29" name="Group Box 605">
              <controlPr defaultSize="0" print="0" autoFill="0" autoPict="0">
                <anchor moveWithCells="1">
                  <from>
                    <xdr:col>1</xdr:col>
                    <xdr:colOff>3400425</xdr:colOff>
                    <xdr:row>164</xdr:row>
                    <xdr:rowOff>0</xdr:rowOff>
                  </from>
                  <to>
                    <xdr:col>2</xdr:col>
                    <xdr:colOff>323850</xdr:colOff>
                    <xdr:row>167</xdr:row>
                    <xdr:rowOff>0</xdr:rowOff>
                  </to>
                </anchor>
              </controlPr>
            </control>
          </mc:Choice>
        </mc:AlternateContent>
        <mc:AlternateContent xmlns:mc="http://schemas.openxmlformats.org/markup-compatibility/2006">
          <mc:Choice Requires="x14">
            <control shapeId="1631" r:id="rId30" name="Option Button 607">
              <controlPr defaultSize="0" autoFill="0" autoLine="0" autoPict="0">
                <anchor moveWithCells="1">
                  <from>
                    <xdr:col>1</xdr:col>
                    <xdr:colOff>3400425</xdr:colOff>
                    <xdr:row>178</xdr:row>
                    <xdr:rowOff>19050</xdr:rowOff>
                  </from>
                  <to>
                    <xdr:col>1</xdr:col>
                    <xdr:colOff>3829050</xdr:colOff>
                    <xdr:row>178</xdr:row>
                    <xdr:rowOff>171450</xdr:rowOff>
                  </to>
                </anchor>
              </controlPr>
            </control>
          </mc:Choice>
        </mc:AlternateContent>
        <mc:AlternateContent xmlns:mc="http://schemas.openxmlformats.org/markup-compatibility/2006">
          <mc:Choice Requires="x14">
            <control shapeId="1632" r:id="rId31" name="Option Button 608">
              <controlPr defaultSize="0" autoFill="0" autoLine="0" autoPict="0">
                <anchor moveWithCells="1">
                  <from>
                    <xdr:col>1</xdr:col>
                    <xdr:colOff>3838575</xdr:colOff>
                    <xdr:row>178</xdr:row>
                    <xdr:rowOff>28575</xdr:rowOff>
                  </from>
                  <to>
                    <xdr:col>2</xdr:col>
                    <xdr:colOff>238125</xdr:colOff>
                    <xdr:row>178</xdr:row>
                    <xdr:rowOff>171450</xdr:rowOff>
                  </to>
                </anchor>
              </controlPr>
            </control>
          </mc:Choice>
        </mc:AlternateContent>
        <mc:AlternateContent xmlns:mc="http://schemas.openxmlformats.org/markup-compatibility/2006">
          <mc:Choice Requires="x14">
            <control shapeId="1639" r:id="rId32" name="Option Button 615">
              <controlPr defaultSize="0" autoFill="0" autoLine="0" autoPict="0">
                <anchor moveWithCells="1">
                  <from>
                    <xdr:col>1</xdr:col>
                    <xdr:colOff>3400425</xdr:colOff>
                    <xdr:row>51</xdr:row>
                    <xdr:rowOff>19050</xdr:rowOff>
                  </from>
                  <to>
                    <xdr:col>1</xdr:col>
                    <xdr:colOff>3781425</xdr:colOff>
                    <xdr:row>51</xdr:row>
                    <xdr:rowOff>171450</xdr:rowOff>
                  </to>
                </anchor>
              </controlPr>
            </control>
          </mc:Choice>
        </mc:AlternateContent>
        <mc:AlternateContent xmlns:mc="http://schemas.openxmlformats.org/markup-compatibility/2006">
          <mc:Choice Requires="x14">
            <control shapeId="1640" r:id="rId33" name="Option Button 616">
              <controlPr defaultSize="0" autoFill="0" autoLine="0" autoPict="0">
                <anchor moveWithCells="1">
                  <from>
                    <xdr:col>1</xdr:col>
                    <xdr:colOff>3838575</xdr:colOff>
                    <xdr:row>51</xdr:row>
                    <xdr:rowOff>19050</xdr:rowOff>
                  </from>
                  <to>
                    <xdr:col>2</xdr:col>
                    <xdr:colOff>200025</xdr:colOff>
                    <xdr:row>51</xdr:row>
                    <xdr:rowOff>171450</xdr:rowOff>
                  </to>
                </anchor>
              </controlPr>
            </control>
          </mc:Choice>
        </mc:AlternateContent>
        <mc:AlternateContent xmlns:mc="http://schemas.openxmlformats.org/markup-compatibility/2006">
          <mc:Choice Requires="x14">
            <control shapeId="1643" r:id="rId34" name="Option Button 619">
              <controlPr defaultSize="0" autoFill="0" autoLine="0" autoPict="0">
                <anchor moveWithCells="1">
                  <from>
                    <xdr:col>1</xdr:col>
                    <xdr:colOff>3409950</xdr:colOff>
                    <xdr:row>63</xdr:row>
                    <xdr:rowOff>47625</xdr:rowOff>
                  </from>
                  <to>
                    <xdr:col>1</xdr:col>
                    <xdr:colOff>3781425</xdr:colOff>
                    <xdr:row>63</xdr:row>
                    <xdr:rowOff>180975</xdr:rowOff>
                  </to>
                </anchor>
              </controlPr>
            </control>
          </mc:Choice>
        </mc:AlternateContent>
        <mc:AlternateContent xmlns:mc="http://schemas.openxmlformats.org/markup-compatibility/2006">
          <mc:Choice Requires="x14">
            <control shapeId="1644" r:id="rId35" name="Option Button 620">
              <controlPr defaultSize="0" autoFill="0" autoLine="0" autoPict="0" macro="[0]!přepínač620_Kliknutí">
                <anchor moveWithCells="1">
                  <from>
                    <xdr:col>1</xdr:col>
                    <xdr:colOff>3848100</xdr:colOff>
                    <xdr:row>63</xdr:row>
                    <xdr:rowOff>47625</xdr:rowOff>
                  </from>
                  <to>
                    <xdr:col>2</xdr:col>
                    <xdr:colOff>247650</xdr:colOff>
                    <xdr:row>63</xdr:row>
                    <xdr:rowOff>180975</xdr:rowOff>
                  </to>
                </anchor>
              </controlPr>
            </control>
          </mc:Choice>
        </mc:AlternateContent>
        <mc:AlternateContent xmlns:mc="http://schemas.openxmlformats.org/markup-compatibility/2006">
          <mc:Choice Requires="x14">
            <control shapeId="1647" r:id="rId36" name="Option Button 623">
              <controlPr defaultSize="0" autoFill="0" autoLine="0" autoPict="0">
                <anchor moveWithCells="1">
                  <from>
                    <xdr:col>1</xdr:col>
                    <xdr:colOff>3409950</xdr:colOff>
                    <xdr:row>78</xdr:row>
                    <xdr:rowOff>19050</xdr:rowOff>
                  </from>
                  <to>
                    <xdr:col>1</xdr:col>
                    <xdr:colOff>3819525</xdr:colOff>
                    <xdr:row>78</xdr:row>
                    <xdr:rowOff>171450</xdr:rowOff>
                  </to>
                </anchor>
              </controlPr>
            </control>
          </mc:Choice>
        </mc:AlternateContent>
        <mc:AlternateContent xmlns:mc="http://schemas.openxmlformats.org/markup-compatibility/2006">
          <mc:Choice Requires="x14">
            <control shapeId="1648" r:id="rId37" name="Option Button 624">
              <controlPr defaultSize="0" autoFill="0" autoLine="0" autoPict="0">
                <anchor moveWithCells="1">
                  <from>
                    <xdr:col>1</xdr:col>
                    <xdr:colOff>3819525</xdr:colOff>
                    <xdr:row>78</xdr:row>
                    <xdr:rowOff>28575</xdr:rowOff>
                  </from>
                  <to>
                    <xdr:col>2</xdr:col>
                    <xdr:colOff>180975</xdr:colOff>
                    <xdr:row>78</xdr:row>
                    <xdr:rowOff>171450</xdr:rowOff>
                  </to>
                </anchor>
              </controlPr>
            </control>
          </mc:Choice>
        </mc:AlternateContent>
        <mc:AlternateContent xmlns:mc="http://schemas.openxmlformats.org/markup-compatibility/2006">
          <mc:Choice Requires="x14">
            <control shapeId="1651" r:id="rId38" name="Option Button 627">
              <controlPr defaultSize="0" autoFill="0" autoLine="0" autoPict="0">
                <anchor moveWithCells="1">
                  <from>
                    <xdr:col>1</xdr:col>
                    <xdr:colOff>3400425</xdr:colOff>
                    <xdr:row>116</xdr:row>
                    <xdr:rowOff>19050</xdr:rowOff>
                  </from>
                  <to>
                    <xdr:col>1</xdr:col>
                    <xdr:colOff>3829050</xdr:colOff>
                    <xdr:row>116</xdr:row>
                    <xdr:rowOff>180975</xdr:rowOff>
                  </to>
                </anchor>
              </controlPr>
            </control>
          </mc:Choice>
        </mc:AlternateContent>
        <mc:AlternateContent xmlns:mc="http://schemas.openxmlformats.org/markup-compatibility/2006">
          <mc:Choice Requires="x14">
            <control shapeId="1652" r:id="rId39" name="Option Button 628">
              <controlPr defaultSize="0" autoFill="0" autoLine="0" autoPict="0">
                <anchor moveWithCells="1">
                  <from>
                    <xdr:col>1</xdr:col>
                    <xdr:colOff>3829050</xdr:colOff>
                    <xdr:row>116</xdr:row>
                    <xdr:rowOff>28575</xdr:rowOff>
                  </from>
                  <to>
                    <xdr:col>2</xdr:col>
                    <xdr:colOff>209550</xdr:colOff>
                    <xdr:row>116</xdr:row>
                    <xdr:rowOff>180975</xdr:rowOff>
                  </to>
                </anchor>
              </controlPr>
            </control>
          </mc:Choice>
        </mc:AlternateContent>
        <mc:AlternateContent xmlns:mc="http://schemas.openxmlformats.org/markup-compatibility/2006">
          <mc:Choice Requires="x14">
            <control shapeId="1655" r:id="rId40" name="Option Button 631">
              <controlPr defaultSize="0" autoFill="0" autoLine="0" autoPict="0">
                <anchor moveWithCells="1">
                  <from>
                    <xdr:col>1</xdr:col>
                    <xdr:colOff>3409950</xdr:colOff>
                    <xdr:row>140</xdr:row>
                    <xdr:rowOff>28575</xdr:rowOff>
                  </from>
                  <to>
                    <xdr:col>1</xdr:col>
                    <xdr:colOff>3848100</xdr:colOff>
                    <xdr:row>140</xdr:row>
                    <xdr:rowOff>171450</xdr:rowOff>
                  </to>
                </anchor>
              </controlPr>
            </control>
          </mc:Choice>
        </mc:AlternateContent>
        <mc:AlternateContent xmlns:mc="http://schemas.openxmlformats.org/markup-compatibility/2006">
          <mc:Choice Requires="x14">
            <control shapeId="1656" r:id="rId41" name="Option Button 632">
              <controlPr defaultSize="0" autoFill="0" autoLine="0" autoPict="0">
                <anchor moveWithCells="1">
                  <from>
                    <xdr:col>1</xdr:col>
                    <xdr:colOff>3848100</xdr:colOff>
                    <xdr:row>140</xdr:row>
                    <xdr:rowOff>28575</xdr:rowOff>
                  </from>
                  <to>
                    <xdr:col>2</xdr:col>
                    <xdr:colOff>247650</xdr:colOff>
                    <xdr:row>140</xdr:row>
                    <xdr:rowOff>180975</xdr:rowOff>
                  </to>
                </anchor>
              </controlPr>
            </control>
          </mc:Choice>
        </mc:AlternateContent>
        <mc:AlternateContent xmlns:mc="http://schemas.openxmlformats.org/markup-compatibility/2006">
          <mc:Choice Requires="x14">
            <control shapeId="1659" r:id="rId42" name="Option Button 635">
              <controlPr defaultSize="0" autoFill="0" autoLine="0" autoPict="0">
                <anchor moveWithCells="1">
                  <from>
                    <xdr:col>1</xdr:col>
                    <xdr:colOff>3409950</xdr:colOff>
                    <xdr:row>150</xdr:row>
                    <xdr:rowOff>19050</xdr:rowOff>
                  </from>
                  <to>
                    <xdr:col>1</xdr:col>
                    <xdr:colOff>3838575</xdr:colOff>
                    <xdr:row>150</xdr:row>
                    <xdr:rowOff>152400</xdr:rowOff>
                  </to>
                </anchor>
              </controlPr>
            </control>
          </mc:Choice>
        </mc:AlternateContent>
        <mc:AlternateContent xmlns:mc="http://schemas.openxmlformats.org/markup-compatibility/2006">
          <mc:Choice Requires="x14">
            <control shapeId="1660" r:id="rId43" name="Option Button 636">
              <controlPr defaultSize="0" autoFill="0" autoLine="0" autoPict="0">
                <anchor moveWithCells="1">
                  <from>
                    <xdr:col>1</xdr:col>
                    <xdr:colOff>3838575</xdr:colOff>
                    <xdr:row>150</xdr:row>
                    <xdr:rowOff>28575</xdr:rowOff>
                  </from>
                  <to>
                    <xdr:col>2</xdr:col>
                    <xdr:colOff>219075</xdr:colOff>
                    <xdr:row>150</xdr:row>
                    <xdr:rowOff>161925</xdr:rowOff>
                  </to>
                </anchor>
              </controlPr>
            </control>
          </mc:Choice>
        </mc:AlternateContent>
        <mc:AlternateContent xmlns:mc="http://schemas.openxmlformats.org/markup-compatibility/2006">
          <mc:Choice Requires="x14">
            <control shapeId="1663" r:id="rId44" name="Option Button 639">
              <controlPr defaultSize="0" autoFill="0" autoLine="0" autoPict="0">
                <anchor moveWithCells="1">
                  <from>
                    <xdr:col>1</xdr:col>
                    <xdr:colOff>3381375</xdr:colOff>
                    <xdr:row>162</xdr:row>
                    <xdr:rowOff>19050</xdr:rowOff>
                  </from>
                  <to>
                    <xdr:col>1</xdr:col>
                    <xdr:colOff>3800475</xdr:colOff>
                    <xdr:row>162</xdr:row>
                    <xdr:rowOff>171450</xdr:rowOff>
                  </to>
                </anchor>
              </controlPr>
            </control>
          </mc:Choice>
        </mc:AlternateContent>
        <mc:AlternateContent xmlns:mc="http://schemas.openxmlformats.org/markup-compatibility/2006">
          <mc:Choice Requires="x14">
            <control shapeId="1664" r:id="rId45" name="Option Button 640">
              <controlPr defaultSize="0" autoFill="0" autoLine="0" autoPict="0">
                <anchor moveWithCells="1">
                  <from>
                    <xdr:col>1</xdr:col>
                    <xdr:colOff>3829050</xdr:colOff>
                    <xdr:row>162</xdr:row>
                    <xdr:rowOff>19050</xdr:rowOff>
                  </from>
                  <to>
                    <xdr:col>2</xdr:col>
                    <xdr:colOff>209550</xdr:colOff>
                    <xdr:row>162</xdr:row>
                    <xdr:rowOff>171450</xdr:rowOff>
                  </to>
                </anchor>
              </controlPr>
            </control>
          </mc:Choice>
        </mc:AlternateContent>
        <mc:AlternateContent xmlns:mc="http://schemas.openxmlformats.org/markup-compatibility/2006">
          <mc:Choice Requires="x14">
            <control shapeId="1667" r:id="rId46" name="Option Button 643">
              <controlPr defaultSize="0" autoFill="0" autoLine="0" autoPict="0">
                <anchor moveWithCells="1">
                  <from>
                    <xdr:col>1</xdr:col>
                    <xdr:colOff>3429000</xdr:colOff>
                    <xdr:row>172</xdr:row>
                    <xdr:rowOff>9525</xdr:rowOff>
                  </from>
                  <to>
                    <xdr:col>1</xdr:col>
                    <xdr:colOff>3848100</xdr:colOff>
                    <xdr:row>172</xdr:row>
                    <xdr:rowOff>161925</xdr:rowOff>
                  </to>
                </anchor>
              </controlPr>
            </control>
          </mc:Choice>
        </mc:AlternateContent>
        <mc:AlternateContent xmlns:mc="http://schemas.openxmlformats.org/markup-compatibility/2006">
          <mc:Choice Requires="x14">
            <control shapeId="1668" r:id="rId47" name="Option Button 644">
              <controlPr defaultSize="0" autoFill="0" autoLine="0" autoPict="0">
                <anchor moveWithCells="1">
                  <from>
                    <xdr:col>1</xdr:col>
                    <xdr:colOff>3876675</xdr:colOff>
                    <xdr:row>172</xdr:row>
                    <xdr:rowOff>0</xdr:rowOff>
                  </from>
                  <to>
                    <xdr:col>2</xdr:col>
                    <xdr:colOff>123825</xdr:colOff>
                    <xdr:row>172</xdr:row>
                    <xdr:rowOff>161925</xdr:rowOff>
                  </to>
                </anchor>
              </controlPr>
            </control>
          </mc:Choice>
        </mc:AlternateContent>
        <mc:AlternateContent xmlns:mc="http://schemas.openxmlformats.org/markup-compatibility/2006">
          <mc:Choice Requires="x14">
            <control shapeId="1675" r:id="rId48" name="Option Button 651">
              <controlPr defaultSize="0" autoFill="0" autoLine="0" autoPict="0">
                <anchor moveWithCells="1">
                  <from>
                    <xdr:col>1</xdr:col>
                    <xdr:colOff>3400425</xdr:colOff>
                    <xdr:row>249</xdr:row>
                    <xdr:rowOff>19050</xdr:rowOff>
                  </from>
                  <to>
                    <xdr:col>1</xdr:col>
                    <xdr:colOff>3819525</xdr:colOff>
                    <xdr:row>249</xdr:row>
                    <xdr:rowOff>152400</xdr:rowOff>
                  </to>
                </anchor>
              </controlPr>
            </control>
          </mc:Choice>
        </mc:AlternateContent>
        <mc:AlternateContent xmlns:mc="http://schemas.openxmlformats.org/markup-compatibility/2006">
          <mc:Choice Requires="x14">
            <control shapeId="1676" r:id="rId49" name="Option Button 652">
              <controlPr defaultSize="0" autoFill="0" autoLine="0" autoPict="0">
                <anchor moveWithCells="1">
                  <from>
                    <xdr:col>1</xdr:col>
                    <xdr:colOff>3867150</xdr:colOff>
                    <xdr:row>249</xdr:row>
                    <xdr:rowOff>9525</xdr:rowOff>
                  </from>
                  <to>
                    <xdr:col>2</xdr:col>
                    <xdr:colOff>247650</xdr:colOff>
                    <xdr:row>249</xdr:row>
                    <xdr:rowOff>152400</xdr:rowOff>
                  </to>
                </anchor>
              </controlPr>
            </control>
          </mc:Choice>
        </mc:AlternateContent>
        <mc:AlternateContent xmlns:mc="http://schemas.openxmlformats.org/markup-compatibility/2006">
          <mc:Choice Requires="x14">
            <control shapeId="1700" r:id="rId50" name="Option Button 676">
              <controlPr defaultSize="0" autoFill="0" autoLine="0" autoPict="0">
                <anchor moveWithCells="1">
                  <from>
                    <xdr:col>1</xdr:col>
                    <xdr:colOff>19050</xdr:colOff>
                    <xdr:row>24</xdr:row>
                    <xdr:rowOff>19050</xdr:rowOff>
                  </from>
                  <to>
                    <xdr:col>1</xdr:col>
                    <xdr:colOff>638175</xdr:colOff>
                    <xdr:row>24</xdr:row>
                    <xdr:rowOff>180975</xdr:rowOff>
                  </to>
                </anchor>
              </controlPr>
            </control>
          </mc:Choice>
        </mc:AlternateContent>
        <mc:AlternateContent xmlns:mc="http://schemas.openxmlformats.org/markup-compatibility/2006">
          <mc:Choice Requires="x14">
            <control shapeId="1701" r:id="rId51" name="Option Button 677">
              <controlPr defaultSize="0" autoFill="0" autoLine="0" autoPict="0">
                <anchor moveWithCells="1">
                  <from>
                    <xdr:col>1</xdr:col>
                    <xdr:colOff>628650</xdr:colOff>
                    <xdr:row>24</xdr:row>
                    <xdr:rowOff>38100</xdr:rowOff>
                  </from>
                  <to>
                    <xdr:col>1</xdr:col>
                    <xdr:colOff>1476375</xdr:colOff>
                    <xdr:row>24</xdr:row>
                    <xdr:rowOff>171450</xdr:rowOff>
                  </to>
                </anchor>
              </controlPr>
            </control>
          </mc:Choice>
        </mc:AlternateContent>
        <mc:AlternateContent xmlns:mc="http://schemas.openxmlformats.org/markup-compatibility/2006">
          <mc:Choice Requires="x14">
            <control shapeId="1730" r:id="rId52" name="Group Box 706">
              <controlPr defaultSize="0" print="0" autoFill="0" autoPict="0" altText="">
                <anchor moveWithCells="1">
                  <from>
                    <xdr:col>1</xdr:col>
                    <xdr:colOff>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1734" r:id="rId53" name="Group Box 710">
              <controlPr defaultSize="0" print="0" autoFill="0" autoPict="0">
                <anchor moveWithCells="1">
                  <from>
                    <xdr:col>1</xdr:col>
                    <xdr:colOff>3381375</xdr:colOff>
                    <xdr:row>51</xdr:row>
                    <xdr:rowOff>0</xdr:rowOff>
                  </from>
                  <to>
                    <xdr:col>3</xdr:col>
                    <xdr:colOff>0</xdr:colOff>
                    <xdr:row>52</xdr:row>
                    <xdr:rowOff>0</xdr:rowOff>
                  </to>
                </anchor>
              </controlPr>
            </control>
          </mc:Choice>
        </mc:AlternateContent>
        <mc:AlternateContent xmlns:mc="http://schemas.openxmlformats.org/markup-compatibility/2006">
          <mc:Choice Requires="x14">
            <control shapeId="1736" r:id="rId54" name="Group Box 712">
              <controlPr defaultSize="0" print="0" autoFill="0" autoPict="0">
                <anchor moveWithCells="1">
                  <from>
                    <xdr:col>1</xdr:col>
                    <xdr:colOff>3381375</xdr:colOff>
                    <xdr:row>77</xdr:row>
                    <xdr:rowOff>190500</xdr:rowOff>
                  </from>
                  <to>
                    <xdr:col>3</xdr:col>
                    <xdr:colOff>0</xdr:colOff>
                    <xdr:row>78</xdr:row>
                    <xdr:rowOff>200025</xdr:rowOff>
                  </to>
                </anchor>
              </controlPr>
            </control>
          </mc:Choice>
        </mc:AlternateContent>
        <mc:AlternateContent xmlns:mc="http://schemas.openxmlformats.org/markup-compatibility/2006">
          <mc:Choice Requires="x14">
            <control shapeId="1737" r:id="rId55" name="Group Box 713">
              <controlPr defaultSize="0" print="0" autoFill="0" autoPict="0">
                <anchor moveWithCells="1">
                  <from>
                    <xdr:col>1</xdr:col>
                    <xdr:colOff>3371850</xdr:colOff>
                    <xdr:row>116</xdr:row>
                    <xdr:rowOff>0</xdr:rowOff>
                  </from>
                  <to>
                    <xdr:col>2</xdr:col>
                    <xdr:colOff>295275</xdr:colOff>
                    <xdr:row>116</xdr:row>
                    <xdr:rowOff>200025</xdr:rowOff>
                  </to>
                </anchor>
              </controlPr>
            </control>
          </mc:Choice>
        </mc:AlternateContent>
        <mc:AlternateContent xmlns:mc="http://schemas.openxmlformats.org/markup-compatibility/2006">
          <mc:Choice Requires="x14">
            <control shapeId="1738" r:id="rId56" name="Group Box 714">
              <controlPr defaultSize="0" print="0" autoFill="0" autoPict="0">
                <anchor moveWithCells="1">
                  <from>
                    <xdr:col>1</xdr:col>
                    <xdr:colOff>3419475</xdr:colOff>
                    <xdr:row>43</xdr:row>
                    <xdr:rowOff>0</xdr:rowOff>
                  </from>
                  <to>
                    <xdr:col>2</xdr:col>
                    <xdr:colOff>323850</xdr:colOff>
                    <xdr:row>45</xdr:row>
                    <xdr:rowOff>0</xdr:rowOff>
                  </to>
                </anchor>
              </controlPr>
            </control>
          </mc:Choice>
        </mc:AlternateContent>
        <mc:AlternateContent xmlns:mc="http://schemas.openxmlformats.org/markup-compatibility/2006">
          <mc:Choice Requires="x14">
            <control shapeId="1739" r:id="rId57" name="Group Box 715">
              <controlPr defaultSize="0" print="0" autoFill="0" autoPict="0" macro="[0]!skupina715_Kliknutí">
                <anchor moveWithCells="1">
                  <from>
                    <xdr:col>1</xdr:col>
                    <xdr:colOff>3381375</xdr:colOff>
                    <xdr:row>63</xdr:row>
                    <xdr:rowOff>0</xdr:rowOff>
                  </from>
                  <to>
                    <xdr:col>3</xdr:col>
                    <xdr:colOff>0</xdr:colOff>
                    <xdr:row>63</xdr:row>
                    <xdr:rowOff>200025</xdr:rowOff>
                  </to>
                </anchor>
              </controlPr>
            </control>
          </mc:Choice>
        </mc:AlternateContent>
        <mc:AlternateContent xmlns:mc="http://schemas.openxmlformats.org/markup-compatibility/2006">
          <mc:Choice Requires="x14">
            <control shapeId="1740" r:id="rId58" name="Group Box 716">
              <controlPr defaultSize="0" print="0" autoFill="0" autoPict="0">
                <anchor moveWithCells="1">
                  <from>
                    <xdr:col>1</xdr:col>
                    <xdr:colOff>3381375</xdr:colOff>
                    <xdr:row>140</xdr:row>
                    <xdr:rowOff>0</xdr:rowOff>
                  </from>
                  <to>
                    <xdr:col>3</xdr:col>
                    <xdr:colOff>0</xdr:colOff>
                    <xdr:row>141</xdr:row>
                    <xdr:rowOff>9525</xdr:rowOff>
                  </to>
                </anchor>
              </controlPr>
            </control>
          </mc:Choice>
        </mc:AlternateContent>
        <mc:AlternateContent xmlns:mc="http://schemas.openxmlformats.org/markup-compatibility/2006">
          <mc:Choice Requires="x14">
            <control shapeId="1741" r:id="rId59" name="Group Box 717">
              <controlPr defaultSize="0" print="0" autoFill="0" autoPict="0">
                <anchor moveWithCells="1">
                  <from>
                    <xdr:col>1</xdr:col>
                    <xdr:colOff>3371850</xdr:colOff>
                    <xdr:row>150</xdr:row>
                    <xdr:rowOff>0</xdr:rowOff>
                  </from>
                  <to>
                    <xdr:col>2</xdr:col>
                    <xdr:colOff>295275</xdr:colOff>
                    <xdr:row>150</xdr:row>
                    <xdr:rowOff>180975</xdr:rowOff>
                  </to>
                </anchor>
              </controlPr>
            </control>
          </mc:Choice>
        </mc:AlternateContent>
        <mc:AlternateContent xmlns:mc="http://schemas.openxmlformats.org/markup-compatibility/2006">
          <mc:Choice Requires="x14">
            <control shapeId="1742" r:id="rId60" name="Group Box 718">
              <controlPr defaultSize="0" print="0" autoFill="0" autoPict="0">
                <anchor moveWithCells="1">
                  <from>
                    <xdr:col>1</xdr:col>
                    <xdr:colOff>3371850</xdr:colOff>
                    <xdr:row>162</xdr:row>
                    <xdr:rowOff>0</xdr:rowOff>
                  </from>
                  <to>
                    <xdr:col>2</xdr:col>
                    <xdr:colOff>295275</xdr:colOff>
                    <xdr:row>162</xdr:row>
                    <xdr:rowOff>190500</xdr:rowOff>
                  </to>
                </anchor>
              </controlPr>
            </control>
          </mc:Choice>
        </mc:AlternateContent>
        <mc:AlternateContent xmlns:mc="http://schemas.openxmlformats.org/markup-compatibility/2006">
          <mc:Choice Requires="x14">
            <control shapeId="1743" r:id="rId61" name="Group Box 719">
              <controlPr defaultSize="0" print="0" autoFill="0" autoPict="0">
                <anchor moveWithCells="1">
                  <from>
                    <xdr:col>1</xdr:col>
                    <xdr:colOff>3381375</xdr:colOff>
                    <xdr:row>172</xdr:row>
                    <xdr:rowOff>0</xdr:rowOff>
                  </from>
                  <to>
                    <xdr:col>3</xdr:col>
                    <xdr:colOff>0</xdr:colOff>
                    <xdr:row>172</xdr:row>
                    <xdr:rowOff>180975</xdr:rowOff>
                  </to>
                </anchor>
              </controlPr>
            </control>
          </mc:Choice>
        </mc:AlternateContent>
        <mc:AlternateContent xmlns:mc="http://schemas.openxmlformats.org/markup-compatibility/2006">
          <mc:Choice Requires="x14">
            <control shapeId="1745" r:id="rId62" name="Group Box 721">
              <controlPr defaultSize="0" print="0" autoFill="0" autoPict="0">
                <anchor moveWithCells="1">
                  <from>
                    <xdr:col>1</xdr:col>
                    <xdr:colOff>3381375</xdr:colOff>
                    <xdr:row>249</xdr:row>
                    <xdr:rowOff>0</xdr:rowOff>
                  </from>
                  <to>
                    <xdr:col>3</xdr:col>
                    <xdr:colOff>0</xdr:colOff>
                    <xdr:row>250</xdr:row>
                    <xdr:rowOff>0</xdr:rowOff>
                  </to>
                </anchor>
              </controlPr>
            </control>
          </mc:Choice>
        </mc:AlternateContent>
        <mc:AlternateContent xmlns:mc="http://schemas.openxmlformats.org/markup-compatibility/2006">
          <mc:Choice Requires="x14">
            <control shapeId="1747" r:id="rId63" name="Group Box 723">
              <controlPr defaultSize="0" print="0" autoFill="0" autoPict="0">
                <anchor moveWithCells="1">
                  <from>
                    <xdr:col>1</xdr:col>
                    <xdr:colOff>3400425</xdr:colOff>
                    <xdr:row>33</xdr:row>
                    <xdr:rowOff>0</xdr:rowOff>
                  </from>
                  <to>
                    <xdr:col>2</xdr:col>
                    <xdr:colOff>323850</xdr:colOff>
                    <xdr:row>35</xdr:row>
                    <xdr:rowOff>0</xdr:rowOff>
                  </to>
                </anchor>
              </controlPr>
            </control>
          </mc:Choice>
        </mc:AlternateContent>
        <mc:AlternateContent xmlns:mc="http://schemas.openxmlformats.org/markup-compatibility/2006">
          <mc:Choice Requires="x14">
            <control shapeId="1748" r:id="rId64" name="Group Box 724">
              <controlPr defaultSize="0" print="0" autoFill="0" autoPict="0">
                <anchor moveWithCells="1">
                  <from>
                    <xdr:col>1</xdr:col>
                    <xdr:colOff>3390900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750" r:id="rId65" name="Group Box 726">
              <controlPr defaultSize="0" print="0" autoFill="0" autoPict="0">
                <anchor moveWithCells="1">
                  <from>
                    <xdr:col>1</xdr:col>
                    <xdr:colOff>3400425</xdr:colOff>
                    <xdr:row>177</xdr:row>
                    <xdr:rowOff>0</xdr:rowOff>
                  </from>
                  <to>
                    <xdr:col>3</xdr:col>
                    <xdr:colOff>0</xdr:colOff>
                    <xdr:row>179</xdr:row>
                    <xdr:rowOff>0</xdr:rowOff>
                  </to>
                </anchor>
              </controlPr>
            </control>
          </mc:Choice>
        </mc:AlternateContent>
        <mc:AlternateContent xmlns:mc="http://schemas.openxmlformats.org/markup-compatibility/2006">
          <mc:Choice Requires="x14">
            <control shapeId="1751" r:id="rId66" name="Group Box 727">
              <controlPr defaultSize="0" print="0" autoFill="0" autoPict="0">
                <anchor moveWithCells="1">
                  <from>
                    <xdr:col>1</xdr:col>
                    <xdr:colOff>3371850</xdr:colOff>
                    <xdr:row>228</xdr:row>
                    <xdr:rowOff>0</xdr:rowOff>
                  </from>
                  <to>
                    <xdr:col>3</xdr:col>
                    <xdr:colOff>9525</xdr:colOff>
                    <xdr:row>229</xdr:row>
                    <xdr:rowOff>57150</xdr:rowOff>
                  </to>
                </anchor>
              </controlPr>
            </control>
          </mc:Choice>
        </mc:AlternateContent>
        <mc:AlternateContent xmlns:mc="http://schemas.openxmlformats.org/markup-compatibility/2006">
          <mc:Choice Requires="x14">
            <control shapeId="1752" r:id="rId67" name="Group Box 728">
              <controlPr defaultSize="0" print="0" autoFill="0" autoPict="0">
                <anchor moveWithCells="1">
                  <from>
                    <xdr:col>1</xdr:col>
                    <xdr:colOff>3400425</xdr:colOff>
                    <xdr:row>232</xdr:row>
                    <xdr:rowOff>0</xdr:rowOff>
                  </from>
                  <to>
                    <xdr:col>2</xdr:col>
                    <xdr:colOff>323850</xdr:colOff>
                    <xdr:row>235</xdr:row>
                    <xdr:rowOff>0</xdr:rowOff>
                  </to>
                </anchor>
              </controlPr>
            </control>
          </mc:Choice>
        </mc:AlternateContent>
        <mc:AlternateContent xmlns:mc="http://schemas.openxmlformats.org/markup-compatibility/2006">
          <mc:Choice Requires="x14">
            <control shapeId="1753" r:id="rId68" name="Group Box 729">
              <controlPr defaultSize="0" print="0" autoFill="0" autoPict="0">
                <anchor moveWithCells="1">
                  <from>
                    <xdr:col>1</xdr:col>
                    <xdr:colOff>3400425</xdr:colOff>
                    <xdr:row>81</xdr:row>
                    <xdr:rowOff>0</xdr:rowOff>
                  </from>
                  <to>
                    <xdr:col>2</xdr:col>
                    <xdr:colOff>323850</xdr:colOff>
                    <xdr:row>84</xdr:row>
                    <xdr:rowOff>0</xdr:rowOff>
                  </to>
                </anchor>
              </controlPr>
            </control>
          </mc:Choice>
        </mc:AlternateContent>
        <mc:AlternateContent xmlns:mc="http://schemas.openxmlformats.org/markup-compatibility/2006">
          <mc:Choice Requires="x14">
            <control shapeId="1767" r:id="rId69" name="Option Button 743">
              <controlPr defaultSize="0" autoFill="0" autoLine="0" autoPict="0">
                <anchor moveWithCells="1">
                  <from>
                    <xdr:col>1</xdr:col>
                    <xdr:colOff>3419475</xdr:colOff>
                    <xdr:row>233</xdr:row>
                    <xdr:rowOff>66675</xdr:rowOff>
                  </from>
                  <to>
                    <xdr:col>1</xdr:col>
                    <xdr:colOff>3971925</xdr:colOff>
                    <xdr:row>234</xdr:row>
                    <xdr:rowOff>123825</xdr:rowOff>
                  </to>
                </anchor>
              </controlPr>
            </control>
          </mc:Choice>
        </mc:AlternateContent>
        <mc:AlternateContent xmlns:mc="http://schemas.openxmlformats.org/markup-compatibility/2006">
          <mc:Choice Requires="x14">
            <control shapeId="1768" r:id="rId70" name="Option Button 744">
              <controlPr defaultSize="0" autoFill="0" autoLine="0" autoPict="0" macro="[0]!přepínač744_Kliknutí">
                <anchor moveWithCells="1">
                  <from>
                    <xdr:col>1</xdr:col>
                    <xdr:colOff>3857625</xdr:colOff>
                    <xdr:row>233</xdr:row>
                    <xdr:rowOff>85725</xdr:rowOff>
                  </from>
                  <to>
                    <xdr:col>2</xdr:col>
                    <xdr:colOff>133350</xdr:colOff>
                    <xdr:row>234</xdr:row>
                    <xdr:rowOff>114300</xdr:rowOff>
                  </to>
                </anchor>
              </controlPr>
            </control>
          </mc:Choice>
        </mc:AlternateContent>
        <mc:AlternateContent xmlns:mc="http://schemas.openxmlformats.org/markup-compatibility/2006">
          <mc:Choice Requires="x14">
            <control shapeId="1769" r:id="rId71" name="Option Button 745">
              <controlPr defaultSize="0" autoFill="0" autoLine="0" autoPict="0">
                <anchor moveWithCells="1">
                  <from>
                    <xdr:col>1</xdr:col>
                    <xdr:colOff>3438525</xdr:colOff>
                    <xdr:row>66</xdr:row>
                    <xdr:rowOff>152400</xdr:rowOff>
                  </from>
                  <to>
                    <xdr:col>1</xdr:col>
                    <xdr:colOff>3857625</xdr:colOff>
                    <xdr:row>67</xdr:row>
                    <xdr:rowOff>171450</xdr:rowOff>
                  </to>
                </anchor>
              </controlPr>
            </control>
          </mc:Choice>
        </mc:AlternateContent>
        <mc:AlternateContent xmlns:mc="http://schemas.openxmlformats.org/markup-compatibility/2006">
          <mc:Choice Requires="x14">
            <control shapeId="1772" r:id="rId72" name="Option Button 748">
              <controlPr defaultSize="0" autoFill="0" autoLine="0" autoPict="0" macro="[0]!přepínač748_Kliknutí">
                <anchor moveWithCells="1">
                  <from>
                    <xdr:col>1</xdr:col>
                    <xdr:colOff>3848100</xdr:colOff>
                    <xdr:row>66</xdr:row>
                    <xdr:rowOff>152400</xdr:rowOff>
                  </from>
                  <to>
                    <xdr:col>2</xdr:col>
                    <xdr:colOff>133350</xdr:colOff>
                    <xdr:row>67</xdr:row>
                    <xdr:rowOff>161925</xdr:rowOff>
                  </to>
                </anchor>
              </controlPr>
            </control>
          </mc:Choice>
        </mc:AlternateContent>
        <mc:AlternateContent xmlns:mc="http://schemas.openxmlformats.org/markup-compatibility/2006">
          <mc:Choice Requires="x14">
            <control shapeId="1781" r:id="rId73" name="Option Button 757">
              <controlPr defaultSize="0" autoFill="0" autoLine="0" autoPict="0">
                <anchor moveWithCells="1">
                  <from>
                    <xdr:col>1</xdr:col>
                    <xdr:colOff>3409950</xdr:colOff>
                    <xdr:row>228</xdr:row>
                    <xdr:rowOff>19050</xdr:rowOff>
                  </from>
                  <to>
                    <xdr:col>1</xdr:col>
                    <xdr:colOff>3705225</xdr:colOff>
                    <xdr:row>229</xdr:row>
                    <xdr:rowOff>28575</xdr:rowOff>
                  </to>
                </anchor>
              </controlPr>
            </control>
          </mc:Choice>
        </mc:AlternateContent>
        <mc:AlternateContent xmlns:mc="http://schemas.openxmlformats.org/markup-compatibility/2006">
          <mc:Choice Requires="x14">
            <control shapeId="1783" r:id="rId74" name="Option Button 759">
              <controlPr defaultSize="0" autoFill="0" autoLine="0" autoPict="0" macro="[0]!přepínač759_Kliknutí">
                <anchor moveWithCells="1">
                  <from>
                    <xdr:col>1</xdr:col>
                    <xdr:colOff>3876675</xdr:colOff>
                    <xdr:row>228</xdr:row>
                    <xdr:rowOff>19050</xdr:rowOff>
                  </from>
                  <to>
                    <xdr:col>2</xdr:col>
                    <xdr:colOff>180975</xdr:colOff>
                    <xdr:row>229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6">
        <x14:dataValidation type="list" allowBlank="1" showInputMessage="1" showErrorMessage="1" prompt="Vyberte z rozevíracího seznamu typ vlastnictví." xr:uid="{00000000-0002-0000-0000-000000000000}">
          <x14:formula1>
            <xm:f>Data!$R$3:$R$6</xm:f>
          </x14:formula1>
          <xm:sqref>B171</xm:sqref>
        </x14:dataValidation>
        <x14:dataValidation type="list" allowBlank="1" showInputMessage="1" showErrorMessage="1" prompt="Vyberte z rozevíracího seznamu způsob nabytí." xr:uid="{00000000-0002-0000-0000-000001000000}">
          <x14:formula1>
            <xm:f>Data!$Q$3:$Q$9</xm:f>
          </x14:formula1>
          <xm:sqref>B170</xm:sqref>
        </x14:dataValidation>
        <x14:dataValidation type="list" allowBlank="1" showInputMessage="1" showErrorMessage="1" prompt="Vyberte z rozevíracího seznamu typ vlastnictví." xr:uid="{00000000-0002-0000-0000-000002000000}">
          <x14:formula1>
            <xm:f>Data!$P$3:$P$6</xm:f>
          </x14:formula1>
          <xm:sqref>B158</xm:sqref>
        </x14:dataValidation>
        <x14:dataValidation type="list" allowBlank="1" showInputMessage="1" showErrorMessage="1" prompt="Vyberte z rozevíracího seznamu druh." xr:uid="{00000000-0002-0000-0000-000003000000}">
          <x14:formula1>
            <xm:f>Data!$N$3:$N$11</xm:f>
          </x14:formula1>
          <xm:sqref>B145</xm:sqref>
        </x14:dataValidation>
        <x14:dataValidation type="list" allowBlank="1" showInputMessage="1" showErrorMessage="1" prompt="Vyberte z rozevíracího seznamu typ vlastnictví." xr:uid="{00000000-0002-0000-0000-000004000000}">
          <x14:formula1>
            <xm:f>Data!$O$3:$O$6</xm:f>
          </x14:formula1>
          <xm:sqref>B148</xm:sqref>
        </x14:dataValidation>
        <x14:dataValidation type="list" allowBlank="1" showInputMessage="1" showErrorMessage="1" prompt="Vyberte z rozevíracího seznamu typ vlastnictví." xr:uid="{00000000-0002-0000-0000-000005000000}">
          <x14:formula1>
            <xm:f>Data!$K$3:$K$6</xm:f>
          </x14:formula1>
          <xm:sqref>B139</xm:sqref>
        </x14:dataValidation>
        <x14:dataValidation type="list" allowBlank="1" showInputMessage="1" showErrorMessage="1" prompt="Vyberte z rozevíracího seznamu druh nemovité věci." xr:uid="{00000000-0002-0000-0000-000006000000}">
          <x14:formula1>
            <xm:f>Data!$I$3:$I$8</xm:f>
          </x14:formula1>
          <xm:sqref>B130</xm:sqref>
        </x14:dataValidation>
        <x14:dataValidation type="list" allowBlank="1" showInputMessage="1" showErrorMessage="1" prompt="Vyberte z rozevíracího seznamu způsob nabytí." xr:uid="{00000000-0002-0000-0000-000007000000}">
          <x14:formula1>
            <xm:f>Data!$J$3:$J$11</xm:f>
          </x14:formula1>
          <xm:sqref>B132</xm:sqref>
        </x14:dataValidation>
        <x14:dataValidation type="list" allowBlank="1" showInputMessage="1" showErrorMessage="1" prompt="Vyberte z rozevíracího seznamu specifikace druhu. Položka je povinná pouze u pozemku, stavby a jednotky." xr:uid="{00000000-0002-0000-0000-000008000000}">
          <x14:formula1>
            <xm:f>Data!$L$3:$L$13</xm:f>
          </x14:formula1>
          <xm:sqref>B131</xm:sqref>
        </x14:dataValidation>
        <x14:dataValidation type="list" allowBlank="1" showInputMessage="1" showErrorMessage="1" prompt="Vyberte z rozevíracího seznamu druh příjmu." xr:uid="{00000000-0002-0000-0000-000009000000}">
          <x14:formula1>
            <xm:f>Data!$S$3:$S$12</xm:f>
          </x14:formula1>
          <xm:sqref>B183 B193 B203 B213 B219 B225</xm:sqref>
        </x14:dataValidation>
        <x14:dataValidation type="list" allowBlank="1" showInputMessage="1" showErrorMessage="1" prompt="Vyberte z rozevíracího seznamu předmět." xr:uid="{00000000-0002-0000-0000-00000A000000}">
          <x14:formula1>
            <xm:f>Data!$E$3:$E$6</xm:f>
          </x14:formula1>
          <xm:sqref>B69</xm:sqref>
        </x14:dataValidation>
        <x14:dataValidation type="list" allowBlank="1" showInputMessage="1" showErrorMessage="1" prompt="Vyberte z rozevíracího seznamu způsob." xr:uid="{00000000-0002-0000-0000-00000B000000}">
          <x14:formula1>
            <xm:f>Data!$F$3:$F$5</xm:f>
          </x14:formula1>
          <xm:sqref>B70</xm:sqref>
        </x14:dataValidation>
        <x14:dataValidation type="list" allowBlank="1" showInputMessage="1" showErrorMessage="1" prompt="Vyberte ze rozevíracího seznamu druh orgánu." xr:uid="{00000000-0002-0000-0000-00000C000000}">
          <x14:formula1>
            <xm:f>Data!$C$3:$C$8</xm:f>
          </x14:formula1>
          <xm:sqref>B59</xm:sqref>
        </x14:dataValidation>
        <x14:dataValidation type="list" allowBlank="1" showInputMessage="1" showErrorMessage="1" prompt="Vyberte z rozevíracího seznamu způsob podnikání." xr:uid="{00000000-0002-0000-0000-00000D000000}">
          <x14:formula1>
            <xm:f>Data!$B$3:$B$5</xm:f>
          </x14:formula1>
          <xm:sqref>B37</xm:sqref>
        </x14:dataValidation>
        <x14:dataValidation type="list" allowBlank="1" showInputMessage="1" showErrorMessage="1" prompt="Vyberte z rozevíracího seznamu druh činnosti." xr:uid="{00000000-0002-0000-0000-00000E000000}">
          <x14:formula1>
            <xm:f>Data!$G$3:$G$6</xm:f>
          </x14:formula1>
          <xm:sqref>B86 B113 B104 B95</xm:sqref>
        </x14:dataValidation>
        <x14:dataValidation type="list" allowBlank="1" showInputMessage="1" showErrorMessage="1" prompt="Vyberte z rozevíracího seznamu funkci." xr:uid="{00000000-0002-0000-0000-00000F000000}">
          <x14:formula1>
            <xm:f>Data!$A$3:$A$8</xm:f>
          </x14:formula1>
          <xm:sqref>B20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9"/>
  <dimension ref="A1:M76"/>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3" max="13" width="29.7109375" customWidth="1"/>
  </cols>
  <sheetData>
    <row r="1" spans="1:13" ht="15" customHeight="1"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M1" s="1"/>
    </row>
    <row r="2" spans="1:13" ht="12.75" customHeight="1" x14ac:dyDescent="0.25">
      <c r="M2" s="1"/>
    </row>
    <row r="3" spans="1:13" ht="12.75" customHeight="1" x14ac:dyDescent="0.25">
      <c r="A3" s="507" t="s">
        <v>322</v>
      </c>
      <c r="B3" s="507"/>
      <c r="C3" s="507"/>
      <c r="L3" s="286"/>
      <c r="M3" s="269"/>
    </row>
    <row r="4" spans="1:13" ht="12.75" customHeight="1" x14ac:dyDescent="0.25">
      <c r="A4" s="112"/>
      <c r="B4" s="112" t="s">
        <v>82</v>
      </c>
      <c r="C4" s="204"/>
      <c r="M4" s="1"/>
    </row>
    <row r="5" spans="1:13" ht="14.45" customHeight="1" x14ac:dyDescent="0.25">
      <c r="A5" s="4" t="s">
        <v>161</v>
      </c>
      <c r="B5" s="490" t="str">
        <f>IF(Oznámení!B8="","",CONCATENATE(Oznámení!B8,", nar. ",TEXT(Oznámení!B9,"dd.mm.rrrr")))</f>
        <v/>
      </c>
      <c r="C5" s="491"/>
      <c r="M5" s="1"/>
    </row>
    <row r="6" spans="1:13" ht="14.45" customHeight="1" x14ac:dyDescent="0.25">
      <c r="A6" s="4" t="s">
        <v>162</v>
      </c>
      <c r="B6" s="490" t="str">
        <f>IF(Oznámení!B19="","",Oznámení!B19)</f>
        <v/>
      </c>
      <c r="C6" s="491"/>
      <c r="M6" s="21"/>
    </row>
    <row r="7" spans="1:13" ht="14.45" customHeight="1" x14ac:dyDescent="0.25">
      <c r="A7" s="4" t="s">
        <v>155</v>
      </c>
      <c r="B7" s="490" t="str">
        <f>IF(Data!W2=1,"Výstupní oznámení; řádné",IF(Data!W2=2,"Výstupní oznámení; doplnění",IF(Data!W2=0,"Výstupní oznámení;       ⃝   řádné              ⃝   doplnění")))</f>
        <v>Výstupní oznámení; řádné</v>
      </c>
      <c r="C7" s="491"/>
      <c r="M7" s="8"/>
    </row>
    <row r="8" spans="1:13" ht="14.45" customHeight="1" x14ac:dyDescent="0.25">
      <c r="A8" s="4" t="s">
        <v>156</v>
      </c>
      <c r="B8" s="492" t="str">
        <f>CONCATENATE(TEXT(Oznámení!B26,"dd.mm.rrrr")," - ",IF(Oznámení!B27="","",TEXT(Oznámení!B27,"dd.mm.rrrr")))</f>
        <v xml:space="preserve">01.01.2023 - </v>
      </c>
      <c r="C8" s="493"/>
      <c r="M8" s="1"/>
    </row>
    <row r="9" spans="1:13" ht="11.25" customHeight="1" x14ac:dyDescent="0.25">
      <c r="A9" s="435" t="s">
        <v>115</v>
      </c>
      <c r="B9" s="436"/>
      <c r="C9" s="437"/>
      <c r="M9" s="1"/>
    </row>
    <row r="10" spans="1:13" ht="11.25" customHeight="1" x14ac:dyDescent="0.25">
      <c r="A10" s="438"/>
      <c r="B10" s="439"/>
      <c r="C10" s="440"/>
    </row>
    <row r="11" spans="1:13" ht="26.25" x14ac:dyDescent="0.25">
      <c r="A11" s="50" t="s">
        <v>130</v>
      </c>
      <c r="B11" s="209"/>
    </row>
    <row r="12" spans="1:13" x14ac:dyDescent="0.25">
      <c r="A12" s="50" t="s">
        <v>157</v>
      </c>
      <c r="B12" s="184"/>
    </row>
    <row r="13" spans="1:13" x14ac:dyDescent="0.25">
      <c r="A13" s="153" t="s">
        <v>121</v>
      </c>
      <c r="B13" s="372"/>
    </row>
    <row r="14" spans="1:13" x14ac:dyDescent="0.25">
      <c r="A14" s="153" t="str">
        <f>IF(Data!W2=0,"Vlastnictví 55)       �","Vlastnictví 55)")</f>
        <v>Vlastnictví 55)</v>
      </c>
      <c r="B14" s="83" t="s">
        <v>19</v>
      </c>
    </row>
    <row r="15" spans="1:13" ht="12.75" customHeight="1" x14ac:dyDescent="0.25">
      <c r="A15" s="508" t="s">
        <v>131</v>
      </c>
      <c r="B15" s="508"/>
      <c r="C15" s="508"/>
    </row>
    <row r="16" spans="1:13" x14ac:dyDescent="0.25">
      <c r="A16" s="93" t="s">
        <v>111</v>
      </c>
      <c r="B16" s="81"/>
    </row>
    <row r="17" spans="1:3" x14ac:dyDescent="0.25">
      <c r="A17" s="107" t="s">
        <v>142</v>
      </c>
      <c r="B17" s="83"/>
    </row>
    <row r="18" spans="1:3" ht="15.75" thickBot="1" x14ac:dyDescent="0.3">
      <c r="A18" s="136" t="s">
        <v>116</v>
      </c>
      <c r="B18" s="134"/>
      <c r="C18" s="131"/>
    </row>
    <row r="19" spans="1:3" ht="26.25" thickTop="1" x14ac:dyDescent="0.25">
      <c r="A19" s="96" t="s">
        <v>130</v>
      </c>
      <c r="B19" s="89"/>
    </row>
    <row r="20" spans="1:3" x14ac:dyDescent="0.25">
      <c r="A20" s="96" t="s">
        <v>157</v>
      </c>
      <c r="B20" s="184"/>
    </row>
    <row r="21" spans="1:3" x14ac:dyDescent="0.25">
      <c r="A21" s="97" t="s">
        <v>121</v>
      </c>
      <c r="B21" s="372"/>
    </row>
    <row r="22" spans="1:3" x14ac:dyDescent="0.25">
      <c r="A22" s="97" t="str">
        <f>IF(Data!W2=0,"Vlastnictví 55)       �","Vlastnictví 55)")</f>
        <v>Vlastnictví 55)</v>
      </c>
      <c r="B22" s="83" t="s">
        <v>19</v>
      </c>
    </row>
    <row r="23" spans="1:3" ht="12.75" customHeight="1" x14ac:dyDescent="0.25">
      <c r="A23" s="508" t="s">
        <v>131</v>
      </c>
      <c r="B23" s="508"/>
      <c r="C23" s="508"/>
    </row>
    <row r="24" spans="1:3" x14ac:dyDescent="0.25">
      <c r="A24" s="93" t="s">
        <v>111</v>
      </c>
      <c r="B24" s="81"/>
    </row>
    <row r="25" spans="1:3" x14ac:dyDescent="0.25">
      <c r="A25" s="107" t="s">
        <v>142</v>
      </c>
      <c r="B25" s="83"/>
    </row>
    <row r="26" spans="1:3" ht="15.75" thickBot="1" x14ac:dyDescent="0.3">
      <c r="A26" s="136" t="s">
        <v>116</v>
      </c>
      <c r="B26" s="134"/>
      <c r="C26" s="131"/>
    </row>
    <row r="27" spans="1:3" ht="26.25" thickTop="1" x14ac:dyDescent="0.25">
      <c r="A27" s="96" t="s">
        <v>130</v>
      </c>
      <c r="B27" s="89"/>
    </row>
    <row r="28" spans="1:3" x14ac:dyDescent="0.25">
      <c r="A28" s="96" t="s">
        <v>157</v>
      </c>
      <c r="B28" s="184"/>
    </row>
    <row r="29" spans="1:3" x14ac:dyDescent="0.25">
      <c r="A29" s="97" t="s">
        <v>121</v>
      </c>
      <c r="B29" s="372"/>
    </row>
    <row r="30" spans="1:3" x14ac:dyDescent="0.25">
      <c r="A30" s="97" t="str">
        <f>IF(Data!W2=0,"Vlastnictví 55)       �","Vlastnictví 55)")</f>
        <v>Vlastnictví 55)</v>
      </c>
      <c r="B30" s="83" t="s">
        <v>19</v>
      </c>
    </row>
    <row r="31" spans="1:3" ht="12.75" customHeight="1" x14ac:dyDescent="0.25">
      <c r="A31" s="508" t="s">
        <v>131</v>
      </c>
      <c r="B31" s="508"/>
      <c r="C31" s="508"/>
    </row>
    <row r="32" spans="1:3" x14ac:dyDescent="0.25">
      <c r="A32" s="93" t="s">
        <v>111</v>
      </c>
      <c r="B32" s="81"/>
    </row>
    <row r="33" spans="1:3" x14ac:dyDescent="0.25">
      <c r="A33" s="107" t="s">
        <v>142</v>
      </c>
      <c r="B33" s="83"/>
    </row>
    <row r="34" spans="1:3" ht="15.75" thickBot="1" x14ac:dyDescent="0.3">
      <c r="A34" s="136" t="s">
        <v>116</v>
      </c>
      <c r="B34" s="134"/>
      <c r="C34" s="131"/>
    </row>
    <row r="35" spans="1:3" ht="26.25" thickTop="1" x14ac:dyDescent="0.25">
      <c r="A35" s="96" t="s">
        <v>130</v>
      </c>
      <c r="B35" s="89"/>
    </row>
    <row r="36" spans="1:3" x14ac:dyDescent="0.25">
      <c r="A36" s="96" t="s">
        <v>157</v>
      </c>
      <c r="B36" s="184"/>
    </row>
    <row r="37" spans="1:3" x14ac:dyDescent="0.25">
      <c r="A37" s="97" t="s">
        <v>121</v>
      </c>
      <c r="B37" s="372"/>
    </row>
    <row r="38" spans="1:3" x14ac:dyDescent="0.25">
      <c r="A38" s="97" t="str">
        <f>IF(Data!W2=0,"Vlastnictví 55)       �","Vlastnictví 55)")</f>
        <v>Vlastnictví 55)</v>
      </c>
      <c r="B38" s="83" t="s">
        <v>19</v>
      </c>
    </row>
    <row r="39" spans="1:3" ht="12.75" customHeight="1" x14ac:dyDescent="0.25">
      <c r="A39" s="508" t="s">
        <v>131</v>
      </c>
      <c r="B39" s="508"/>
      <c r="C39" s="508"/>
    </row>
    <row r="40" spans="1:3" x14ac:dyDescent="0.25">
      <c r="A40" s="13" t="s">
        <v>111</v>
      </c>
      <c r="B40" s="81"/>
    </row>
    <row r="41" spans="1:3" x14ac:dyDescent="0.25">
      <c r="A41" s="110" t="s">
        <v>142</v>
      </c>
      <c r="B41" s="83"/>
    </row>
    <row r="42" spans="1:3" ht="15.75" thickBot="1" x14ac:dyDescent="0.3">
      <c r="A42" s="133" t="s">
        <v>116</v>
      </c>
      <c r="B42" s="134"/>
      <c r="C42" s="131"/>
    </row>
    <row r="43" spans="1:3" ht="26.25" thickTop="1" x14ac:dyDescent="0.25">
      <c r="A43" s="96" t="s">
        <v>130</v>
      </c>
      <c r="B43" s="83"/>
    </row>
    <row r="44" spans="1:3" x14ac:dyDescent="0.25">
      <c r="A44" s="96" t="s">
        <v>157</v>
      </c>
      <c r="B44" s="184"/>
    </row>
    <row r="45" spans="1:3" x14ac:dyDescent="0.25">
      <c r="A45" s="97" t="s">
        <v>121</v>
      </c>
      <c r="B45" s="372"/>
    </row>
    <row r="46" spans="1:3" x14ac:dyDescent="0.25">
      <c r="A46" s="97" t="str">
        <f>IF(Data!W2=0,"Vlastnictví 55)       �","Vlastnictví 55)")</f>
        <v>Vlastnictví 55)</v>
      </c>
      <c r="B46" s="83" t="s">
        <v>19</v>
      </c>
    </row>
    <row r="47" spans="1:3" ht="12.75" customHeight="1" x14ac:dyDescent="0.25">
      <c r="A47" s="508" t="s">
        <v>131</v>
      </c>
      <c r="B47" s="508"/>
      <c r="C47" s="508"/>
    </row>
    <row r="48" spans="1:3" x14ac:dyDescent="0.25">
      <c r="A48" s="93" t="s">
        <v>111</v>
      </c>
      <c r="B48" s="81"/>
    </row>
    <row r="49" spans="1:3" x14ac:dyDescent="0.25">
      <c r="A49" s="107" t="s">
        <v>142</v>
      </c>
      <c r="B49" s="83"/>
    </row>
    <row r="50" spans="1:3" ht="15.75" thickBot="1" x14ac:dyDescent="0.3">
      <c r="A50" s="136" t="s">
        <v>116</v>
      </c>
      <c r="B50" s="134"/>
      <c r="C50" s="131"/>
    </row>
    <row r="51" spans="1:3" ht="26.25" thickTop="1" x14ac:dyDescent="0.25">
      <c r="A51" s="96" t="s">
        <v>130</v>
      </c>
      <c r="B51" s="89"/>
    </row>
    <row r="52" spans="1:3" x14ac:dyDescent="0.25">
      <c r="A52" s="96" t="s">
        <v>157</v>
      </c>
      <c r="B52" s="176"/>
    </row>
    <row r="53" spans="1:3" x14ac:dyDescent="0.25">
      <c r="A53" s="97" t="s">
        <v>121</v>
      </c>
      <c r="B53" s="372"/>
    </row>
    <row r="54" spans="1:3" x14ac:dyDescent="0.25">
      <c r="A54" s="97" t="str">
        <f>IF(Data!W2=0,"Vlastnictví 55)       �","Vlastnictví 55)")</f>
        <v>Vlastnictví 55)</v>
      </c>
      <c r="B54" s="83" t="s">
        <v>19</v>
      </c>
    </row>
    <row r="55" spans="1:3" ht="12.75" customHeight="1" x14ac:dyDescent="0.25">
      <c r="A55" s="508" t="s">
        <v>131</v>
      </c>
      <c r="B55" s="508"/>
      <c r="C55" s="508"/>
    </row>
    <row r="56" spans="1:3" x14ac:dyDescent="0.25">
      <c r="A56" s="93" t="s">
        <v>111</v>
      </c>
      <c r="B56" s="81"/>
    </row>
    <row r="57" spans="1:3" x14ac:dyDescent="0.25">
      <c r="A57" s="107" t="s">
        <v>142</v>
      </c>
      <c r="B57" s="83"/>
    </row>
    <row r="58" spans="1:3" ht="15.75" thickBot="1" x14ac:dyDescent="0.3">
      <c r="A58" s="136" t="s">
        <v>116</v>
      </c>
      <c r="B58" s="134"/>
      <c r="C58" s="131"/>
    </row>
    <row r="59" spans="1:3" ht="26.25" thickTop="1" x14ac:dyDescent="0.25">
      <c r="A59" s="96" t="s">
        <v>130</v>
      </c>
      <c r="B59" s="89"/>
    </row>
    <row r="60" spans="1:3" x14ac:dyDescent="0.25">
      <c r="A60" s="96" t="s">
        <v>157</v>
      </c>
      <c r="B60" s="184"/>
    </row>
    <row r="61" spans="1:3" x14ac:dyDescent="0.25">
      <c r="A61" s="97" t="s">
        <v>121</v>
      </c>
      <c r="B61" s="372"/>
    </row>
    <row r="62" spans="1:3" x14ac:dyDescent="0.25">
      <c r="A62" s="97" t="str">
        <f>IF(Data!W2=0,"Vlastnictví 55)       �","Vlastnictví 55)")</f>
        <v>Vlastnictví 55)</v>
      </c>
      <c r="B62" s="83" t="s">
        <v>19</v>
      </c>
    </row>
    <row r="63" spans="1:3" ht="12.75" customHeight="1" x14ac:dyDescent="0.25">
      <c r="A63" s="508" t="s">
        <v>131</v>
      </c>
      <c r="B63" s="508"/>
      <c r="C63" s="508"/>
    </row>
    <row r="64" spans="1:3" x14ac:dyDescent="0.25">
      <c r="A64" s="93" t="s">
        <v>111</v>
      </c>
      <c r="B64" s="81"/>
    </row>
    <row r="65" spans="1:3" x14ac:dyDescent="0.25">
      <c r="A65" s="107" t="s">
        <v>142</v>
      </c>
      <c r="B65" s="83"/>
    </row>
    <row r="66" spans="1:3" ht="15.75" thickBot="1" x14ac:dyDescent="0.3">
      <c r="A66" s="136" t="s">
        <v>116</v>
      </c>
      <c r="B66" s="134"/>
      <c r="C66" s="131"/>
    </row>
    <row r="67" spans="1:3" ht="26.25" thickTop="1" x14ac:dyDescent="0.25">
      <c r="A67" s="96" t="s">
        <v>130</v>
      </c>
      <c r="B67" s="89"/>
    </row>
    <row r="68" spans="1:3" x14ac:dyDescent="0.25">
      <c r="A68" s="96" t="s">
        <v>157</v>
      </c>
      <c r="B68" s="184"/>
    </row>
    <row r="69" spans="1:3" x14ac:dyDescent="0.25">
      <c r="A69" s="97" t="s">
        <v>121</v>
      </c>
      <c r="B69" s="372"/>
    </row>
    <row r="70" spans="1:3" x14ac:dyDescent="0.25">
      <c r="A70" s="97" t="str">
        <f>IF(Data!W2=0,"Vlastnictví 55)       �","Vlastnictví 55)")</f>
        <v>Vlastnictví 55)</v>
      </c>
      <c r="B70" s="83" t="s">
        <v>19</v>
      </c>
    </row>
    <row r="71" spans="1:3" ht="12.75" customHeight="1" x14ac:dyDescent="0.25">
      <c r="A71" s="508" t="s">
        <v>131</v>
      </c>
      <c r="B71" s="508"/>
      <c r="C71" s="508"/>
    </row>
    <row r="72" spans="1:3" x14ac:dyDescent="0.25">
      <c r="A72" s="93" t="s">
        <v>111</v>
      </c>
      <c r="B72" s="81"/>
    </row>
    <row r="73" spans="1:3" x14ac:dyDescent="0.25">
      <c r="A73" s="107" t="s">
        <v>142</v>
      </c>
      <c r="B73" s="83"/>
    </row>
    <row r="74" spans="1:3" ht="15.75" thickBot="1" x14ac:dyDescent="0.3">
      <c r="A74" s="133" t="s">
        <v>116</v>
      </c>
      <c r="B74" s="134"/>
      <c r="C74" s="131"/>
    </row>
    <row r="75" spans="1:3" ht="15" customHeight="1" thickTop="1" x14ac:dyDescent="0.25"/>
    <row r="76" spans="1:3" x14ac:dyDescent="0.25">
      <c r="A76" s="76" t="s">
        <v>109</v>
      </c>
      <c r="B76" s="293"/>
      <c r="C76" s="286"/>
    </row>
  </sheetData>
  <sheetProtection algorithmName="SHA-512" hashValue="aO3xsuX+O4Q6imPNXY24SvsqJgKpZggvx3saEKnhecKo05tFKKNU6l72+hqLaesR4TtknVzvyQQXaOQqWfwMUw==" saltValue="G2a/8PLokoan5KRdx0vYww==" spinCount="100000" sheet="1" objects="1" scenarios="1"/>
  <mergeCells count="15">
    <mergeCell ref="A3:C3"/>
    <mergeCell ref="A1:C1"/>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70 B62 B54 B46 B38 B30 B22 B14 A4:B6 C4:C5">
    <cfRule type="containsText" dxfId="20" priority="51" operator="containsText" text="Vyberte typ vlastnictví">
      <formula>NOT(ISERROR(SEARCH("Vyberte typ vlastnictví",A4)))</formula>
    </cfRule>
  </conditionalFormatting>
  <conditionalFormatting sqref="B46 B54 B62 B70 B14 B22 B30 B38">
    <cfRule type="expression" dxfId="19" priority="40">
      <formula>$E$1=0</formula>
    </cfRule>
  </conditionalFormatting>
  <pageMargins left="0.70866141732283472" right="0.70866141732283472" top="0.59055118110236227" bottom="0.59055118110236227" header="0.31496062992125984" footer="0.31496062992125984"/>
  <pageSetup paperSize="9" orientation="portrait" horizontalDpi="4294967293" verticalDpi="0" r:id="rId1"/>
  <headerFooter differentFirst="1">
    <oddHeader>&amp;L&amp;9strana č. &amp;P&amp;R&amp;9List č. 08 - Podíl v obchodní korporaci nepředstavovaný cenným papírem nebo zaknihovaným cenným papírem</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typ vlastnictví." xr:uid="{00000000-0002-0000-0900-000000000000}">
          <x14:formula1>
            <xm:f>Data!$P$3:$P$6</xm:f>
          </x14:formula1>
          <xm:sqref>B70 B38 B30 B22 B14 B46 B54 B62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
  <dimension ref="A1:N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 customWidth="1"/>
    <col min="4" max="4" width="1.7109375" customWidth="1"/>
    <col min="5" max="5" width="9.28515625" hidden="1" customWidth="1"/>
    <col min="14" max="14" width="20" customWidth="1"/>
  </cols>
  <sheetData>
    <row r="1" spans="1:14"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D1" s="494"/>
      <c r="E1" s="214">
        <f>Data!W2</f>
        <v>1</v>
      </c>
      <c r="N1" s="1"/>
    </row>
    <row r="2" spans="1:14" x14ac:dyDescent="0.25">
      <c r="N2" s="272"/>
    </row>
    <row r="3" spans="1:14" x14ac:dyDescent="0.25">
      <c r="A3" s="203" t="s">
        <v>320</v>
      </c>
      <c r="B3" s="495" t="s">
        <v>144</v>
      </c>
      <c r="C3" s="495"/>
      <c r="N3" s="1"/>
    </row>
    <row r="4" spans="1:14" x14ac:dyDescent="0.25">
      <c r="A4" s="112"/>
      <c r="B4" s="112" t="s">
        <v>82</v>
      </c>
      <c r="C4" s="114"/>
      <c r="N4" s="1"/>
    </row>
    <row r="5" spans="1:14" x14ac:dyDescent="0.25">
      <c r="A5" s="4" t="s">
        <v>161</v>
      </c>
      <c r="B5" s="490" t="str">
        <f>IF(Oznámení!B8="","",CONCATENATE(Oznámení!B8,", nar. ",TEXT(Oznámení!B9,"dd.mm.rrrr")))</f>
        <v/>
      </c>
      <c r="C5" s="491"/>
      <c r="N5" s="21"/>
    </row>
    <row r="6" spans="1:14" x14ac:dyDescent="0.25">
      <c r="A6" s="4" t="s">
        <v>162</v>
      </c>
      <c r="B6" s="490" t="str">
        <f>IF(Oznámení!B19="","",Oznámení!B19)</f>
        <v/>
      </c>
      <c r="C6" s="491"/>
      <c r="N6" s="8"/>
    </row>
    <row r="7" spans="1:14" ht="15" customHeight="1" x14ac:dyDescent="0.25">
      <c r="A7" s="4" t="s">
        <v>155</v>
      </c>
      <c r="B7" s="490" t="str">
        <f>IF(Data!W2=1,"Výstupní oznámení; řádné",IF(Data!W2=2,"Výstupní oznámení; doplnění",IF(Data!W2=0,"Výstupní oznámení;       ⃝   řádné              ⃝   doplnění")))</f>
        <v>Výstupní oznámení; řádné</v>
      </c>
      <c r="C7" s="491"/>
      <c r="N7" s="1"/>
    </row>
    <row r="8" spans="1:14" x14ac:dyDescent="0.25">
      <c r="A8" s="4" t="s">
        <v>156</v>
      </c>
      <c r="B8" s="492" t="str">
        <f>CONCATENATE(TEXT(Oznámení!B26,"dd.mm.rrrr")," - ",IF(Oznámení!B27="","",TEXT(Oznámení!B27,"dd.mm.rrrr")))</f>
        <v xml:space="preserve">01.01.2023 - </v>
      </c>
      <c r="C8" s="493"/>
      <c r="N8" s="1"/>
    </row>
    <row r="9" spans="1:14" x14ac:dyDescent="0.25">
      <c r="A9" s="501" t="s">
        <v>132</v>
      </c>
      <c r="B9" s="502"/>
      <c r="C9" s="503"/>
      <c r="N9" s="8"/>
    </row>
    <row r="10" spans="1:14" x14ac:dyDescent="0.25">
      <c r="A10" s="509"/>
      <c r="B10" s="510"/>
      <c r="C10" s="511"/>
      <c r="N10" s="1"/>
    </row>
    <row r="11" spans="1:14" x14ac:dyDescent="0.25">
      <c r="A11" s="504"/>
      <c r="B11" s="505"/>
      <c r="C11" s="506"/>
      <c r="N11" s="1"/>
    </row>
    <row r="12" spans="1:14" x14ac:dyDescent="0.25">
      <c r="A12" s="94" t="s">
        <v>126</v>
      </c>
      <c r="B12" s="210"/>
      <c r="N12" s="1"/>
    </row>
    <row r="13" spans="1:14" x14ac:dyDescent="0.25">
      <c r="A13" s="94" t="s">
        <v>127</v>
      </c>
      <c r="B13" s="177"/>
      <c r="N13" s="1"/>
    </row>
    <row r="14" spans="1:14" x14ac:dyDescent="0.25">
      <c r="A14" s="94" t="str">
        <f>IF(Data!W2=0,"Způsob nabytí 61)*     �","Způsob nabytí 61)*")</f>
        <v>Způsob nabytí 61)*</v>
      </c>
      <c r="B14" s="81" t="s">
        <v>9</v>
      </c>
      <c r="N14" s="8"/>
    </row>
    <row r="15" spans="1:14" x14ac:dyDescent="0.25">
      <c r="A15" s="95" t="str">
        <f>IF(Data!W2=0,"Vlastnictví 62)             �","Vlastnictví 62)")</f>
        <v>Vlastnictví 62)</v>
      </c>
      <c r="B15" s="81" t="s">
        <v>19</v>
      </c>
      <c r="N15" s="21"/>
    </row>
    <row r="16" spans="1:14" ht="15.75" thickBot="1" x14ac:dyDescent="0.3">
      <c r="A16" s="155" t="s">
        <v>117</v>
      </c>
      <c r="B16" s="130"/>
      <c r="C16" s="131"/>
      <c r="N16" s="8"/>
    </row>
    <row r="17" spans="1:14" ht="15.75" thickTop="1" x14ac:dyDescent="0.25">
      <c r="A17" s="94" t="s">
        <v>126</v>
      </c>
      <c r="B17" s="84"/>
      <c r="N17" s="38"/>
    </row>
    <row r="18" spans="1:14" x14ac:dyDescent="0.25">
      <c r="A18" s="94" t="s">
        <v>127</v>
      </c>
      <c r="B18" s="177"/>
      <c r="N18" s="1"/>
    </row>
    <row r="19" spans="1:14" x14ac:dyDescent="0.25">
      <c r="A19" s="94" t="str">
        <f>IF(Data!W2=0,"Způsob nabytí 61)*     �","Způsob nabytí 61)*")</f>
        <v>Způsob nabytí 61)*</v>
      </c>
      <c r="B19" s="81" t="s">
        <v>9</v>
      </c>
    </row>
    <row r="20" spans="1:14" x14ac:dyDescent="0.25">
      <c r="A20" s="95" t="str">
        <f>IF(Data!W2=0,"Vlastnictví 62)             �","Vlastnictví 62)")</f>
        <v>Vlastnictví 62)</v>
      </c>
      <c r="B20" s="81" t="s">
        <v>19</v>
      </c>
    </row>
    <row r="21" spans="1:14" ht="15.75" thickBot="1" x14ac:dyDescent="0.3">
      <c r="A21" s="155" t="s">
        <v>117</v>
      </c>
      <c r="B21" s="130"/>
      <c r="C21" s="131"/>
    </row>
    <row r="22" spans="1:14" ht="15.75" thickTop="1" x14ac:dyDescent="0.25">
      <c r="A22" s="94" t="s">
        <v>126</v>
      </c>
      <c r="B22" s="84"/>
    </row>
    <row r="23" spans="1:14" x14ac:dyDescent="0.25">
      <c r="A23" s="94" t="s">
        <v>127</v>
      </c>
      <c r="B23" s="177"/>
    </row>
    <row r="24" spans="1:14" x14ac:dyDescent="0.25">
      <c r="A24" s="94" t="str">
        <f>IF(Data!W2=0,"Způsob nabytí 61)*     �","Způsob nabytí 61)*")</f>
        <v>Způsob nabytí 61)*</v>
      </c>
      <c r="B24" s="81" t="s">
        <v>9</v>
      </c>
    </row>
    <row r="25" spans="1:14" x14ac:dyDescent="0.25">
      <c r="A25" s="95" t="str">
        <f>IF(Data!W2=0,"Vlastnictví 62)             �","Vlastnictví 62)")</f>
        <v>Vlastnictví 62)</v>
      </c>
      <c r="B25" s="81" t="s">
        <v>19</v>
      </c>
    </row>
    <row r="26" spans="1:14" ht="15.75" thickBot="1" x14ac:dyDescent="0.3">
      <c r="A26" s="155" t="s">
        <v>117</v>
      </c>
      <c r="B26" s="130"/>
      <c r="C26" s="131"/>
    </row>
    <row r="27" spans="1:14" ht="15.75" thickTop="1" x14ac:dyDescent="0.25">
      <c r="A27" s="94" t="s">
        <v>126</v>
      </c>
      <c r="B27" s="84"/>
    </row>
    <row r="28" spans="1:14" x14ac:dyDescent="0.25">
      <c r="A28" s="94" t="s">
        <v>127</v>
      </c>
      <c r="B28" s="177"/>
    </row>
    <row r="29" spans="1:14" x14ac:dyDescent="0.25">
      <c r="A29" s="94" t="str">
        <f>IF(Data!W2=0,"Způsob nabytí 61)*     �","Způsob nabytí 61)*")</f>
        <v>Způsob nabytí 61)*</v>
      </c>
      <c r="B29" s="81" t="s">
        <v>9</v>
      </c>
    </row>
    <row r="30" spans="1:14" x14ac:dyDescent="0.25">
      <c r="A30" s="95" t="str">
        <f>IF(Data!W2=0,"Vlastnictví 62)             �","Vlastnictví 62)")</f>
        <v>Vlastnictví 62)</v>
      </c>
      <c r="B30" s="81" t="s">
        <v>19</v>
      </c>
    </row>
    <row r="31" spans="1:14" ht="15.75" thickBot="1" x14ac:dyDescent="0.3">
      <c r="A31" s="155" t="s">
        <v>117</v>
      </c>
      <c r="B31" s="130"/>
      <c r="C31" s="131"/>
    </row>
    <row r="32" spans="1:14" ht="15.75" thickTop="1" x14ac:dyDescent="0.25">
      <c r="A32" s="94" t="s">
        <v>126</v>
      </c>
      <c r="B32" s="84"/>
    </row>
    <row r="33" spans="1:3" x14ac:dyDescent="0.25">
      <c r="A33" s="94" t="s">
        <v>127</v>
      </c>
      <c r="B33" s="177"/>
    </row>
    <row r="34" spans="1:3" x14ac:dyDescent="0.25">
      <c r="A34" s="94" t="str">
        <f>IF(Data!W2=0,"Způsob nabytí 61)*     �","Způsob nabytí 61)*")</f>
        <v>Způsob nabytí 61)*</v>
      </c>
      <c r="B34" s="81" t="s">
        <v>9</v>
      </c>
    </row>
    <row r="35" spans="1:3" x14ac:dyDescent="0.25">
      <c r="A35" s="95" t="str">
        <f>IF(Data!W2=0,"Vlastnictví 62)             �","Vlastnictví 62)")</f>
        <v>Vlastnictví 62)</v>
      </c>
      <c r="B35" s="81" t="s">
        <v>19</v>
      </c>
    </row>
    <row r="36" spans="1:3" ht="15.75" thickBot="1" x14ac:dyDescent="0.3">
      <c r="A36" s="155" t="s">
        <v>117</v>
      </c>
      <c r="B36" s="130"/>
      <c r="C36" s="131"/>
    </row>
    <row r="37" spans="1:3" ht="15.75" thickTop="1" x14ac:dyDescent="0.25">
      <c r="A37" s="94" t="s">
        <v>126</v>
      </c>
      <c r="B37" s="84"/>
    </row>
    <row r="38" spans="1:3" x14ac:dyDescent="0.25">
      <c r="A38" s="94" t="s">
        <v>127</v>
      </c>
      <c r="B38" s="177"/>
    </row>
    <row r="39" spans="1:3" x14ac:dyDescent="0.25">
      <c r="A39" s="94" t="str">
        <f>IF(Data!W2=0,"Způsob nabytí 61)*     �","Způsob nabytí 61)*")</f>
        <v>Způsob nabytí 61)*</v>
      </c>
      <c r="B39" s="81" t="s">
        <v>9</v>
      </c>
    </row>
    <row r="40" spans="1:3" x14ac:dyDescent="0.25">
      <c r="A40" s="95" t="str">
        <f>IF(Data!W2=0,"Vlastnictví 62)             �","Vlastnictví 62)")</f>
        <v>Vlastnictví 62)</v>
      </c>
      <c r="B40" s="81" t="s">
        <v>19</v>
      </c>
    </row>
    <row r="41" spans="1:3" ht="15.75" thickBot="1" x14ac:dyDescent="0.3">
      <c r="A41" s="155" t="s">
        <v>117</v>
      </c>
      <c r="B41" s="130"/>
      <c r="C41" s="131"/>
    </row>
    <row r="42" spans="1:3" ht="15.75" thickTop="1" x14ac:dyDescent="0.25">
      <c r="A42" s="94" t="s">
        <v>126</v>
      </c>
      <c r="B42" s="84"/>
    </row>
    <row r="43" spans="1:3" x14ac:dyDescent="0.25">
      <c r="A43" s="94" t="s">
        <v>127</v>
      </c>
      <c r="B43" s="177"/>
    </row>
    <row r="44" spans="1:3" x14ac:dyDescent="0.25">
      <c r="A44" s="94" t="str">
        <f>IF(Data!W2=0,"Způsob nabytí 61)*     �","Způsob nabytí 61)*")</f>
        <v>Způsob nabytí 61)*</v>
      </c>
      <c r="B44" s="81" t="s">
        <v>9</v>
      </c>
    </row>
    <row r="45" spans="1:3" x14ac:dyDescent="0.25">
      <c r="A45" s="95" t="str">
        <f>IF(Data!W2=0,"Vlastnictví 62)             �","Vlastnictví 62)")</f>
        <v>Vlastnictví 62)</v>
      </c>
      <c r="B45" s="81" t="s">
        <v>19</v>
      </c>
    </row>
    <row r="46" spans="1:3" ht="15.75" thickBot="1" x14ac:dyDescent="0.3">
      <c r="A46" s="155" t="s">
        <v>117</v>
      </c>
      <c r="B46" s="130"/>
      <c r="C46" s="131"/>
    </row>
    <row r="47" spans="1:3" ht="15.75" thickTop="1" x14ac:dyDescent="0.25">
      <c r="A47" s="94" t="s">
        <v>126</v>
      </c>
      <c r="B47" s="81"/>
    </row>
    <row r="48" spans="1:3" x14ac:dyDescent="0.25">
      <c r="A48" s="94" t="s">
        <v>127</v>
      </c>
      <c r="B48" s="177"/>
    </row>
    <row r="49" spans="1:3" x14ac:dyDescent="0.25">
      <c r="A49" s="94" t="str">
        <f>IF(Data!W2=0,"Způsob nabytí 61)*     �","Způsob nabytí 61)*")</f>
        <v>Způsob nabytí 61)*</v>
      </c>
      <c r="B49" s="81" t="s">
        <v>9</v>
      </c>
    </row>
    <row r="50" spans="1:3" x14ac:dyDescent="0.25">
      <c r="A50" s="95" t="str">
        <f>IF(Data!W2=0,"Vlastnictví 62)             �","Vlastnictví 62)")</f>
        <v>Vlastnictví 62)</v>
      </c>
      <c r="B50" s="81" t="s">
        <v>19</v>
      </c>
    </row>
    <row r="51" spans="1:3" ht="15.75" thickBot="1" x14ac:dyDescent="0.3">
      <c r="A51" s="155" t="s">
        <v>117</v>
      </c>
      <c r="B51" s="130"/>
      <c r="C51" s="131"/>
    </row>
    <row r="52" spans="1:3" ht="15.75" thickTop="1" x14ac:dyDescent="0.25">
      <c r="A52" s="94" t="s">
        <v>126</v>
      </c>
      <c r="B52" s="84"/>
    </row>
    <row r="53" spans="1:3" x14ac:dyDescent="0.25">
      <c r="A53" s="94" t="s">
        <v>127</v>
      </c>
      <c r="B53" s="177"/>
    </row>
    <row r="54" spans="1:3" x14ac:dyDescent="0.25">
      <c r="A54" s="94" t="str">
        <f>IF(Data!W2=0,"Způsob nabytí 61)*     �","Způsob nabytí 61)*")</f>
        <v>Způsob nabytí 61)*</v>
      </c>
      <c r="B54" s="81" t="s">
        <v>9</v>
      </c>
    </row>
    <row r="55" spans="1:3" x14ac:dyDescent="0.25">
      <c r="A55" s="95" t="str">
        <f>IF(Data!W2=0,"Vlastnictví 62)             �","Vlastnictví 62)")</f>
        <v>Vlastnictví 62)</v>
      </c>
      <c r="B55" s="81" t="s">
        <v>19</v>
      </c>
    </row>
    <row r="56" spans="1:3" ht="15" customHeight="1" thickBot="1" x14ac:dyDescent="0.3">
      <c r="A56" s="155" t="s">
        <v>117</v>
      </c>
      <c r="B56" s="130"/>
      <c r="C56" s="131"/>
    </row>
    <row r="57" spans="1:3" ht="15" customHeight="1" thickTop="1" x14ac:dyDescent="0.25">
      <c r="A57" s="94" t="s">
        <v>126</v>
      </c>
      <c r="B57" s="84"/>
    </row>
    <row r="58" spans="1:3" x14ac:dyDescent="0.25">
      <c r="A58" s="94" t="s">
        <v>127</v>
      </c>
      <c r="B58" s="177"/>
    </row>
    <row r="59" spans="1:3" x14ac:dyDescent="0.25">
      <c r="A59" s="94" t="str">
        <f>IF(Data!W2=0,"Způsob nabytí 61)*     �","Způsob nabytí 61)*")</f>
        <v>Způsob nabytí 61)*</v>
      </c>
      <c r="B59" s="81" t="s">
        <v>9</v>
      </c>
    </row>
    <row r="60" spans="1:3" x14ac:dyDescent="0.25">
      <c r="A60" s="95" t="str">
        <f>IF(Data!W2=0,"Vlastnictví 62)             �","Vlastnictví 62)")</f>
        <v>Vlastnictví 62)</v>
      </c>
      <c r="B60" s="81" t="s">
        <v>19</v>
      </c>
    </row>
    <row r="61" spans="1:3" ht="15.75" thickBot="1" x14ac:dyDescent="0.3">
      <c r="A61" s="155" t="s">
        <v>117</v>
      </c>
      <c r="B61" s="130"/>
      <c r="C61" s="131"/>
    </row>
    <row r="62" spans="1:3" ht="15.75" thickTop="1" x14ac:dyDescent="0.25">
      <c r="A62" s="94" t="s">
        <v>126</v>
      </c>
      <c r="B62" s="84"/>
    </row>
    <row r="63" spans="1:3" x14ac:dyDescent="0.25">
      <c r="A63" s="94" t="s">
        <v>127</v>
      </c>
      <c r="B63" s="177"/>
    </row>
    <row r="64" spans="1:3" x14ac:dyDescent="0.25">
      <c r="A64" s="94" t="str">
        <f>IF(Data!W2=0,"Způsob nabytí 61)*     �","Způsob nabytí 61)*")</f>
        <v>Způsob nabytí 61)*</v>
      </c>
      <c r="B64" s="81" t="s">
        <v>9</v>
      </c>
    </row>
    <row r="65" spans="1:3" x14ac:dyDescent="0.25">
      <c r="A65" s="95" t="str">
        <f>IF(Data!W2=0,"Vlastnictví 62)             �","Vlastnictví 62)")</f>
        <v>Vlastnictví 62)</v>
      </c>
      <c r="B65" s="81" t="s">
        <v>19</v>
      </c>
    </row>
    <row r="66" spans="1:3" ht="15.75" thickBot="1" x14ac:dyDescent="0.3">
      <c r="A66" s="155" t="s">
        <v>117</v>
      </c>
      <c r="B66" s="130"/>
      <c r="C66" s="131"/>
    </row>
    <row r="67" spans="1:3" ht="15.75" thickTop="1" x14ac:dyDescent="0.25">
      <c r="A67" s="94" t="s">
        <v>126</v>
      </c>
      <c r="B67" s="84"/>
    </row>
    <row r="68" spans="1:3" x14ac:dyDescent="0.25">
      <c r="A68" s="94" t="s">
        <v>127</v>
      </c>
      <c r="B68" s="177"/>
    </row>
    <row r="69" spans="1:3" x14ac:dyDescent="0.25">
      <c r="A69" s="94" t="str">
        <f>IF(Data!W2=0,"Způsob nabytí 61)*     �","Způsob nabytí 61)*")</f>
        <v>Způsob nabytí 61)*</v>
      </c>
      <c r="B69" s="81" t="s">
        <v>9</v>
      </c>
    </row>
    <row r="70" spans="1:3" x14ac:dyDescent="0.25">
      <c r="A70" s="95" t="str">
        <f>IF(Data!W2=0,"Vlastnictví 62)             �","Vlastnictví 62)")</f>
        <v>Vlastnictví 62)</v>
      </c>
      <c r="B70" s="81" t="s">
        <v>19</v>
      </c>
    </row>
    <row r="71" spans="1:3" ht="15.75" thickBot="1" x14ac:dyDescent="0.3">
      <c r="A71" s="155" t="s">
        <v>117</v>
      </c>
      <c r="B71" s="130"/>
      <c r="C71" s="131"/>
    </row>
    <row r="72" spans="1:3" ht="15.75" thickTop="1" x14ac:dyDescent="0.25">
      <c r="A72" s="94" t="s">
        <v>126</v>
      </c>
      <c r="B72" s="84"/>
    </row>
    <row r="73" spans="1:3" x14ac:dyDescent="0.25">
      <c r="A73" s="94" t="s">
        <v>127</v>
      </c>
      <c r="B73" s="177"/>
    </row>
    <row r="74" spans="1:3" x14ac:dyDescent="0.25">
      <c r="A74" s="94" t="str">
        <f>IF(Data!W2=0,"Způsob nabytí 61)*     �","Způsob nabytí 61)*")</f>
        <v>Způsob nabytí 61)*</v>
      </c>
      <c r="B74" s="81" t="s">
        <v>9</v>
      </c>
    </row>
    <row r="75" spans="1:3" x14ac:dyDescent="0.25">
      <c r="A75" s="95" t="str">
        <f>IF(Data!W2=0,"Vlastnictví 62)             �","Vlastnictví 62)")</f>
        <v>Vlastnictví 62)</v>
      </c>
      <c r="B75" s="81" t="s">
        <v>19</v>
      </c>
    </row>
    <row r="76" spans="1:3" ht="15.75" thickBot="1" x14ac:dyDescent="0.3">
      <c r="A76" s="155" t="s">
        <v>117</v>
      </c>
      <c r="B76" s="130"/>
      <c r="C76" s="131"/>
    </row>
    <row r="77" spans="1:3" ht="15.75" thickTop="1" x14ac:dyDescent="0.25">
      <c r="A77" s="94" t="s">
        <v>126</v>
      </c>
      <c r="B77" s="84"/>
    </row>
    <row r="78" spans="1:3" x14ac:dyDescent="0.25">
      <c r="A78" s="94" t="s">
        <v>127</v>
      </c>
      <c r="B78" s="177"/>
    </row>
    <row r="79" spans="1:3" x14ac:dyDescent="0.25">
      <c r="A79" s="94" t="str">
        <f>IF(Data!W2=0,"Způsob nabytí 61)*     �","Způsob nabytí 61)*")</f>
        <v>Způsob nabytí 61)*</v>
      </c>
      <c r="B79" s="81" t="s">
        <v>9</v>
      </c>
    </row>
    <row r="80" spans="1:3" x14ac:dyDescent="0.25">
      <c r="A80" s="95" t="str">
        <f>IF(Data!W2=0,"Vlastnictví 62)             �","Vlastnictví 62)")</f>
        <v>Vlastnictví 62)</v>
      </c>
      <c r="B80" s="81" t="s">
        <v>19</v>
      </c>
    </row>
    <row r="81" spans="1:3" ht="15.75" thickBot="1" x14ac:dyDescent="0.3">
      <c r="A81" s="155" t="s">
        <v>117</v>
      </c>
      <c r="B81" s="130"/>
      <c r="C81" s="131"/>
    </row>
    <row r="82" spans="1:3" ht="15.75" thickTop="1" x14ac:dyDescent="0.25"/>
    <row r="83" spans="1:3" x14ac:dyDescent="0.25">
      <c r="A83" s="78" t="s">
        <v>109</v>
      </c>
      <c r="B83" s="291"/>
      <c r="C83" s="286"/>
    </row>
  </sheetData>
  <sheetProtection algorithmName="SHA-512" hashValue="5FNlyqFLOOYT4U9QmA0X0ZA8ZJq3xyYZaYp4lCnlH073FcCv7+eEglZLyKplSfd86vz97v+qVJz8FiC2E0bGBg==" saltValue="r3hTr4XXurpqFg2yfoMzgA==" spinCount="100000" sheet="1" objects="1" scenarios="1"/>
  <mergeCells count="7">
    <mergeCell ref="A1:D1"/>
    <mergeCell ref="B3:C3"/>
    <mergeCell ref="B5:C5"/>
    <mergeCell ref="A9:C11"/>
    <mergeCell ref="B7:C7"/>
    <mergeCell ref="B8:C8"/>
    <mergeCell ref="B6:C6"/>
  </mergeCells>
  <conditionalFormatting sqref="B50 B55 B60 B65 B70 B75 B80 B15 B20 B25 B30 B35 B40 B45 C3:C5 A4:A6 B3:B6">
    <cfRule type="containsText" dxfId="18" priority="176" operator="containsText" text="Vyberte typ vlastnictví">
      <formula>NOT(ISERROR(SEARCH("Vyberte typ vlastnictví",A3)))</formula>
    </cfRule>
  </conditionalFormatting>
  <conditionalFormatting sqref="B49 B54 B59 B64 B69 B74 B79 B14 B19 B24 B29 B34 B39 B44">
    <cfRule type="containsText" dxfId="17" priority="144" operator="containsText" text="Vyberte způsob nabytí">
      <formula>NOT(ISERROR(SEARCH("Vyberte způsob nabytí",B14)))</formula>
    </cfRule>
  </conditionalFormatting>
  <conditionalFormatting sqref="B49:B50 B54:B55 B59:B60 B64:B65 B69:B70 B74:B75 B79:B80 B14:B15 B19:B20 B24:B25 B29:B30 B34:B35 B39:B40 B44:B45">
    <cfRule type="expression" dxfId="16" priority="80">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09 - Jiné věci movité</oddHeader>
    <oddFooter>&amp;L&amp;10                            &amp;R&amp;8&amp;P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způsob nabytí." xr:uid="{00000000-0002-0000-0A00-000000000000}">
          <x14:formula1>
            <xm:f>Data!$Q$3:$Q$9</xm:f>
          </x14:formula1>
          <xm:sqref>B49 B14 B19 B24 B29 B34 B39 B44 B74 B69 B64 B59 B54 B79</xm:sqref>
        </x14:dataValidation>
        <x14:dataValidation type="list" allowBlank="1" showInputMessage="1" showErrorMessage="1" prompt="Vyberte z rozevíracího seznamu typ vlastnictví." xr:uid="{00000000-0002-0000-0A00-000001000000}">
          <x14:formula1>
            <xm:f>Data!$R$3:$R$6</xm:f>
          </x14:formula1>
          <xm:sqref>B50 B15 B20 B25 B30 B35 B40 B45 B80 B75 B70 B65 B60 B55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K161"/>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8" customWidth="1"/>
  </cols>
  <sheetData>
    <row r="1" spans="1:11"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K1" s="1"/>
    </row>
    <row r="2" spans="1:11" x14ac:dyDescent="0.25">
      <c r="K2" s="268"/>
    </row>
    <row r="3" spans="1:11" x14ac:dyDescent="0.25">
      <c r="A3" s="203" t="s">
        <v>320</v>
      </c>
      <c r="B3" s="495" t="s">
        <v>160</v>
      </c>
      <c r="C3" s="495"/>
      <c r="K3" s="1"/>
    </row>
    <row r="4" spans="1:11" x14ac:dyDescent="0.25">
      <c r="A4" s="112"/>
      <c r="B4" s="112" t="s">
        <v>82</v>
      </c>
      <c r="C4" s="114"/>
      <c r="K4" s="1"/>
    </row>
    <row r="5" spans="1:11" x14ac:dyDescent="0.25">
      <c r="A5" s="4" t="s">
        <v>161</v>
      </c>
      <c r="B5" s="490" t="str">
        <f>IF(Oznámení!B8="","",CONCATENATE(Oznámení!B8,", nar. ",TEXT(Oznámení!B9,"dd.mm.rrrr")))</f>
        <v/>
      </c>
      <c r="C5" s="491"/>
      <c r="K5" s="23"/>
    </row>
    <row r="6" spans="1:11" ht="15" customHeight="1" x14ac:dyDescent="0.25">
      <c r="A6" s="4" t="s">
        <v>162</v>
      </c>
      <c r="B6" s="490" t="str">
        <f>IF(Oznámení!B19="","",Oznámení!B19)</f>
        <v/>
      </c>
      <c r="C6" s="491"/>
      <c r="K6" s="8"/>
    </row>
    <row r="7" spans="1:11" x14ac:dyDescent="0.25">
      <c r="A7" s="4" t="s">
        <v>155</v>
      </c>
      <c r="B7" s="490" t="str">
        <f>IF(Data!W2=1,"Výstupní oznámení; řádné",IF(Data!W2=2,"Výstupní oznámení; doplnění",IF(Data!W2=0,"Výstupní oznámení;       ⃝   řádné              ⃝   doplnění")))</f>
        <v>Výstupní oznámení; řádné</v>
      </c>
      <c r="C7" s="491"/>
      <c r="K7" s="1"/>
    </row>
    <row r="8" spans="1:11" x14ac:dyDescent="0.25">
      <c r="A8" s="4" t="s">
        <v>156</v>
      </c>
      <c r="B8" s="492" t="str">
        <f>CONCATENATE(TEXT(Oznámení!B26,"dd.mm.rrrr")," - ",IF(Oznámení!B27="","",TEXT(Oznámení!B27,"dd.mm.rrrr")))</f>
        <v xml:space="preserve">01.01.2023 - </v>
      </c>
      <c r="C8" s="493"/>
      <c r="K8" s="1"/>
    </row>
    <row r="9" spans="1:11" x14ac:dyDescent="0.25">
      <c r="A9" s="435" t="s">
        <v>309</v>
      </c>
      <c r="B9" s="436"/>
      <c r="C9" s="437"/>
      <c r="K9" s="8"/>
    </row>
    <row r="10" spans="1:11" x14ac:dyDescent="0.25">
      <c r="A10" s="438"/>
      <c r="B10" s="439"/>
      <c r="C10" s="440"/>
      <c r="K10" s="1"/>
    </row>
    <row r="11" spans="1:11" x14ac:dyDescent="0.25">
      <c r="A11" s="127"/>
      <c r="B11" s="192" t="str">
        <f>IF(C9="Ne","Zdroj - právnická osoba","Zdroj - právnická osoba*")</f>
        <v>Zdroj - právnická osoba*</v>
      </c>
      <c r="C11" s="123"/>
      <c r="K11" s="1"/>
    </row>
    <row r="12" spans="1:11" x14ac:dyDescent="0.25">
      <c r="A12" s="78" t="str">
        <f>IF(Data!W2=0,"Druh příjmu 65)*        �","Druh příjmu 65)*")</f>
        <v>Druh příjmu 65)*</v>
      </c>
      <c r="B12" s="210" t="s">
        <v>73</v>
      </c>
      <c r="K12" s="1"/>
    </row>
    <row r="13" spans="1:11" x14ac:dyDescent="0.25">
      <c r="A13" s="93" t="s">
        <v>4</v>
      </c>
      <c r="B13" s="81"/>
      <c r="C13" s="14"/>
      <c r="K13" s="1"/>
    </row>
    <row r="14" spans="1:11" x14ac:dyDescent="0.25">
      <c r="A14" s="78" t="s">
        <v>133</v>
      </c>
      <c r="B14" s="177"/>
      <c r="C14" s="12"/>
      <c r="K14" s="8"/>
    </row>
    <row r="15" spans="1:11" x14ac:dyDescent="0.25">
      <c r="A15" s="118" t="s">
        <v>134</v>
      </c>
      <c r="B15" s="85"/>
      <c r="C15" s="29"/>
      <c r="K15" s="1"/>
    </row>
    <row r="16" spans="1:11" x14ac:dyDescent="0.25">
      <c r="A16" s="95" t="s">
        <v>135</v>
      </c>
      <c r="B16" s="193"/>
      <c r="C16" s="14"/>
      <c r="K16" s="8"/>
    </row>
    <row r="17" spans="1:11" x14ac:dyDescent="0.25">
      <c r="A17" s="54" t="s">
        <v>136</v>
      </c>
      <c r="B17" s="77"/>
      <c r="C17" s="78"/>
      <c r="K17" s="38"/>
    </row>
    <row r="18" spans="1:11" x14ac:dyDescent="0.25">
      <c r="A18" s="13" t="s">
        <v>111</v>
      </c>
      <c r="B18" s="81"/>
      <c r="C18" s="10"/>
      <c r="K18" s="1"/>
    </row>
    <row r="19" spans="1:11" x14ac:dyDescent="0.25">
      <c r="A19" s="124" t="s">
        <v>142</v>
      </c>
      <c r="B19" s="81"/>
      <c r="C19" s="10"/>
      <c r="K19" s="1"/>
    </row>
    <row r="20" spans="1:11" ht="15.75" thickBot="1" x14ac:dyDescent="0.3">
      <c r="A20" s="137" t="s">
        <v>118</v>
      </c>
      <c r="B20" s="125"/>
      <c r="C20" s="10"/>
      <c r="K20" s="1"/>
    </row>
    <row r="21" spans="1:11" ht="15.75" thickTop="1" x14ac:dyDescent="0.25">
      <c r="A21" s="78" t="str">
        <f>IF(Data!W2=0,"Druh příjmu 65)*        �","Druh příjmu 65)*")</f>
        <v>Druh příjmu 65)*</v>
      </c>
      <c r="B21" s="187" t="s">
        <v>73</v>
      </c>
      <c r="C21" s="188"/>
      <c r="K21" s="1"/>
    </row>
    <row r="22" spans="1:11" x14ac:dyDescent="0.25">
      <c r="A22" s="93" t="s">
        <v>4</v>
      </c>
      <c r="B22" s="81"/>
      <c r="C22" s="76"/>
    </row>
    <row r="23" spans="1:11" x14ac:dyDescent="0.25">
      <c r="A23" s="78" t="s">
        <v>133</v>
      </c>
      <c r="B23" s="177"/>
      <c r="C23" s="12"/>
    </row>
    <row r="24" spans="1:11" x14ac:dyDescent="0.25">
      <c r="A24" s="118" t="s">
        <v>134</v>
      </c>
      <c r="B24" s="85"/>
      <c r="C24" s="29"/>
    </row>
    <row r="25" spans="1:11" x14ac:dyDescent="0.25">
      <c r="A25" s="95" t="s">
        <v>135</v>
      </c>
      <c r="B25" s="193"/>
      <c r="C25" s="14"/>
    </row>
    <row r="26" spans="1:11" x14ac:dyDescent="0.25">
      <c r="A26" s="54" t="s">
        <v>136</v>
      </c>
      <c r="B26" s="77"/>
      <c r="C26" s="78"/>
    </row>
    <row r="27" spans="1:11" x14ac:dyDescent="0.25">
      <c r="A27" s="13" t="s">
        <v>111</v>
      </c>
      <c r="B27" s="81"/>
      <c r="C27" s="10"/>
    </row>
    <row r="28" spans="1:11" x14ac:dyDescent="0.25">
      <c r="A28" s="124" t="s">
        <v>142</v>
      </c>
      <c r="B28" s="81"/>
      <c r="C28" s="10"/>
    </row>
    <row r="29" spans="1:11" ht="15.75" thickBot="1" x14ac:dyDescent="0.3">
      <c r="A29" s="137" t="s">
        <v>118</v>
      </c>
      <c r="B29" s="125"/>
      <c r="C29" s="10"/>
    </row>
    <row r="30" spans="1:11" ht="15.75" thickTop="1" x14ac:dyDescent="0.25">
      <c r="A30" s="78" t="str">
        <f>IF(Data!W2=0,"Druh příjmu 65)*        �","Druh příjmu 65)*")</f>
        <v>Druh příjmu 65)*</v>
      </c>
      <c r="B30" s="187" t="s">
        <v>73</v>
      </c>
      <c r="C30" s="188"/>
    </row>
    <row r="31" spans="1:11" x14ac:dyDescent="0.25">
      <c r="A31" s="93" t="s">
        <v>4</v>
      </c>
      <c r="B31" s="81"/>
      <c r="C31" s="76"/>
    </row>
    <row r="32" spans="1:11" x14ac:dyDescent="0.25">
      <c r="A32" s="78" t="s">
        <v>133</v>
      </c>
      <c r="B32" s="177"/>
      <c r="C32" s="12"/>
    </row>
    <row r="33" spans="1:3" x14ac:dyDescent="0.25">
      <c r="A33" s="118" t="s">
        <v>134</v>
      </c>
      <c r="B33" s="85"/>
      <c r="C33" s="29"/>
    </row>
    <row r="34" spans="1:3" x14ac:dyDescent="0.25">
      <c r="A34" s="95" t="s">
        <v>135</v>
      </c>
      <c r="B34" s="193"/>
      <c r="C34" s="14"/>
    </row>
    <row r="35" spans="1:3" x14ac:dyDescent="0.25">
      <c r="A35" s="54" t="s">
        <v>136</v>
      </c>
      <c r="B35" s="77"/>
      <c r="C35" s="78"/>
    </row>
    <row r="36" spans="1:3" x14ac:dyDescent="0.25">
      <c r="A36" s="13" t="s">
        <v>111</v>
      </c>
      <c r="B36" s="81"/>
      <c r="C36" s="10"/>
    </row>
    <row r="37" spans="1:3" x14ac:dyDescent="0.25">
      <c r="A37" s="124" t="s">
        <v>142</v>
      </c>
      <c r="B37" s="81"/>
      <c r="C37" s="10"/>
    </row>
    <row r="38" spans="1:3" ht="15.75" thickBot="1" x14ac:dyDescent="0.3">
      <c r="A38" s="137" t="s">
        <v>118</v>
      </c>
      <c r="B38" s="130"/>
      <c r="C38" s="138"/>
    </row>
    <row r="39" spans="1:3" ht="15.75" thickTop="1" x14ac:dyDescent="0.25">
      <c r="A39" s="78" t="str">
        <f>IF(Data!W2=0,"Druh příjmu 65)*        �","Druh příjmu 65)*")</f>
        <v>Druh příjmu 65)*</v>
      </c>
      <c r="B39" s="187" t="s">
        <v>73</v>
      </c>
      <c r="C39" s="188"/>
    </row>
    <row r="40" spans="1:3" x14ac:dyDescent="0.25">
      <c r="A40" s="93" t="s">
        <v>4</v>
      </c>
      <c r="B40" s="81"/>
      <c r="C40" s="76"/>
    </row>
    <row r="41" spans="1:3" x14ac:dyDescent="0.25">
      <c r="A41" s="78" t="s">
        <v>133</v>
      </c>
      <c r="B41" s="177"/>
      <c r="C41" s="12"/>
    </row>
    <row r="42" spans="1:3" x14ac:dyDescent="0.25">
      <c r="A42" s="118" t="s">
        <v>134</v>
      </c>
      <c r="B42" s="85"/>
      <c r="C42" s="29"/>
    </row>
    <row r="43" spans="1:3" x14ac:dyDescent="0.25">
      <c r="A43" s="95" t="s">
        <v>135</v>
      </c>
      <c r="B43" s="193"/>
      <c r="C43" s="14"/>
    </row>
    <row r="44" spans="1:3" x14ac:dyDescent="0.25">
      <c r="A44" s="54" t="s">
        <v>136</v>
      </c>
      <c r="B44" s="77"/>
      <c r="C44" s="78"/>
    </row>
    <row r="45" spans="1:3" x14ac:dyDescent="0.25">
      <c r="A45" s="13" t="s">
        <v>111</v>
      </c>
      <c r="B45" s="81"/>
      <c r="C45" s="10"/>
    </row>
    <row r="46" spans="1:3" x14ac:dyDescent="0.25">
      <c r="A46" s="124" t="s">
        <v>142</v>
      </c>
      <c r="B46" s="81"/>
      <c r="C46" s="10"/>
    </row>
    <row r="47" spans="1:3" ht="15.75" thickBot="1" x14ac:dyDescent="0.3">
      <c r="A47" s="137" t="s">
        <v>118</v>
      </c>
      <c r="B47" s="130"/>
      <c r="C47" s="138"/>
    </row>
    <row r="48" spans="1:3" ht="15.75" thickTop="1" x14ac:dyDescent="0.25">
      <c r="A48" s="78" t="str">
        <f>IF(Data!W2=0,"Druh příjmu 65)*        �","Druh příjmu 65)*")</f>
        <v>Druh příjmu 65)*</v>
      </c>
      <c r="B48" s="81" t="s">
        <v>73</v>
      </c>
      <c r="C48" s="11"/>
    </row>
    <row r="49" spans="1:3" x14ac:dyDescent="0.25">
      <c r="A49" s="93" t="s">
        <v>4</v>
      </c>
      <c r="B49" s="81"/>
      <c r="C49" s="76"/>
    </row>
    <row r="50" spans="1:3" ht="15" customHeight="1" x14ac:dyDescent="0.25">
      <c r="A50" s="78" t="s">
        <v>133</v>
      </c>
      <c r="B50" s="177"/>
      <c r="C50" s="12"/>
    </row>
    <row r="51" spans="1:3" x14ac:dyDescent="0.25">
      <c r="A51" s="118" t="s">
        <v>134</v>
      </c>
      <c r="B51" s="85"/>
      <c r="C51" s="29"/>
    </row>
    <row r="52" spans="1:3" x14ac:dyDescent="0.25">
      <c r="A52" s="95" t="s">
        <v>135</v>
      </c>
      <c r="B52" s="193"/>
      <c r="C52" s="14"/>
    </row>
    <row r="53" spans="1:3" x14ac:dyDescent="0.25">
      <c r="A53" s="54" t="s">
        <v>136</v>
      </c>
      <c r="B53" s="77"/>
      <c r="C53" s="78"/>
    </row>
    <row r="54" spans="1:3" x14ac:dyDescent="0.25">
      <c r="A54" s="13" t="s">
        <v>111</v>
      </c>
      <c r="B54" s="81"/>
      <c r="C54" s="10"/>
    </row>
    <row r="55" spans="1:3" x14ac:dyDescent="0.25">
      <c r="A55" s="124" t="s">
        <v>142</v>
      </c>
      <c r="B55" s="81"/>
      <c r="C55" s="10"/>
    </row>
    <row r="56" spans="1:3" ht="15.75" thickBot="1" x14ac:dyDescent="0.3">
      <c r="A56" s="137" t="s">
        <v>118</v>
      </c>
      <c r="B56" s="125"/>
      <c r="C56" s="10"/>
    </row>
    <row r="57" spans="1:3" ht="15.75" thickTop="1" x14ac:dyDescent="0.25">
      <c r="A57" s="78" t="str">
        <f>IF(Data!W2=0,"Druh příjmu 65)*        �","Druh příjmu 65)*")</f>
        <v>Druh příjmu 65)*</v>
      </c>
      <c r="B57" s="187" t="s">
        <v>73</v>
      </c>
      <c r="C57" s="188"/>
    </row>
    <row r="58" spans="1:3" x14ac:dyDescent="0.25">
      <c r="A58" s="13" t="s">
        <v>4</v>
      </c>
      <c r="B58" s="81"/>
      <c r="C58" s="76"/>
    </row>
    <row r="59" spans="1:3" ht="15" customHeight="1" x14ac:dyDescent="0.25">
      <c r="A59" s="49" t="s">
        <v>133</v>
      </c>
      <c r="B59" s="177"/>
      <c r="C59" s="12"/>
    </row>
    <row r="60" spans="1:3" x14ac:dyDescent="0.25">
      <c r="A60" s="150" t="s">
        <v>134</v>
      </c>
      <c r="B60" s="85"/>
      <c r="C60" s="29"/>
    </row>
    <row r="61" spans="1:3" x14ac:dyDescent="0.25">
      <c r="A61" s="91" t="s">
        <v>135</v>
      </c>
      <c r="B61" s="193"/>
      <c r="C61" s="14"/>
    </row>
    <row r="62" spans="1:3" x14ac:dyDescent="0.25">
      <c r="A62" s="54" t="s">
        <v>136</v>
      </c>
      <c r="B62" s="77"/>
      <c r="C62" s="78"/>
    </row>
    <row r="63" spans="1:3" x14ac:dyDescent="0.25">
      <c r="A63" s="13" t="s">
        <v>111</v>
      </c>
      <c r="B63" s="81"/>
      <c r="C63" s="10"/>
    </row>
    <row r="64" spans="1:3" x14ac:dyDescent="0.25">
      <c r="A64" s="124" t="s">
        <v>142</v>
      </c>
      <c r="B64" s="81"/>
      <c r="C64" s="10"/>
    </row>
    <row r="65" spans="1:3" ht="15.75" thickBot="1" x14ac:dyDescent="0.3">
      <c r="A65" s="137" t="s">
        <v>118</v>
      </c>
      <c r="B65" s="125"/>
      <c r="C65" s="10"/>
    </row>
    <row r="66" spans="1:3" ht="15.75" thickTop="1" x14ac:dyDescent="0.25">
      <c r="A66" s="78" t="str">
        <f>IF(Data!W2=0,"Druh příjmu 65)*        �","Druh příjmu 65)*")</f>
        <v>Druh příjmu 65)*</v>
      </c>
      <c r="B66" s="187" t="s">
        <v>73</v>
      </c>
      <c r="C66" s="188"/>
    </row>
    <row r="67" spans="1:3" x14ac:dyDescent="0.25">
      <c r="A67" s="93" t="s">
        <v>4</v>
      </c>
      <c r="B67" s="81"/>
      <c r="C67" s="76"/>
    </row>
    <row r="68" spans="1:3" x14ac:dyDescent="0.25">
      <c r="A68" s="78" t="s">
        <v>133</v>
      </c>
      <c r="B68" s="177"/>
      <c r="C68" s="12"/>
    </row>
    <row r="69" spans="1:3" x14ac:dyDescent="0.25">
      <c r="A69" s="118" t="s">
        <v>134</v>
      </c>
      <c r="B69" s="85"/>
      <c r="C69" s="29"/>
    </row>
    <row r="70" spans="1:3" x14ac:dyDescent="0.25">
      <c r="A70" s="95" t="s">
        <v>135</v>
      </c>
      <c r="B70" s="193"/>
      <c r="C70" s="14"/>
    </row>
    <row r="71" spans="1:3" x14ac:dyDescent="0.25">
      <c r="A71" s="54" t="s">
        <v>136</v>
      </c>
      <c r="B71" s="77"/>
      <c r="C71" s="78"/>
    </row>
    <row r="72" spans="1:3" x14ac:dyDescent="0.25">
      <c r="A72" s="13" t="s">
        <v>111</v>
      </c>
      <c r="B72" s="81"/>
      <c r="C72" s="10"/>
    </row>
    <row r="73" spans="1:3" x14ac:dyDescent="0.25">
      <c r="A73" s="124" t="s">
        <v>142</v>
      </c>
      <c r="B73" s="81"/>
      <c r="C73" s="10"/>
    </row>
    <row r="74" spans="1:3" ht="15.75" thickBot="1" x14ac:dyDescent="0.3">
      <c r="A74" s="137" t="s">
        <v>118</v>
      </c>
      <c r="B74" s="130"/>
      <c r="C74" s="138"/>
    </row>
    <row r="75" spans="1:3" ht="15.75" thickTop="1" x14ac:dyDescent="0.25">
      <c r="A75" s="78" t="str">
        <f>IF(Data!W2=0,"Druh příjmu 65)*        �","Druh příjmu 65)*")</f>
        <v>Druh příjmu 65)*</v>
      </c>
      <c r="B75" s="84" t="s">
        <v>73</v>
      </c>
      <c r="C75" s="122"/>
    </row>
    <row r="76" spans="1:3" x14ac:dyDescent="0.25">
      <c r="A76" s="93" t="s">
        <v>4</v>
      </c>
      <c r="B76" s="81"/>
      <c r="C76" s="76"/>
    </row>
    <row r="77" spans="1:3" x14ac:dyDescent="0.25">
      <c r="A77" s="78" t="s">
        <v>133</v>
      </c>
      <c r="B77" s="177"/>
      <c r="C77" s="12"/>
    </row>
    <row r="78" spans="1:3" x14ac:dyDescent="0.25">
      <c r="A78" s="118" t="s">
        <v>134</v>
      </c>
      <c r="B78" s="85"/>
      <c r="C78" s="29"/>
    </row>
    <row r="79" spans="1:3" x14ac:dyDescent="0.25">
      <c r="A79" s="95" t="s">
        <v>135</v>
      </c>
      <c r="B79" s="193"/>
      <c r="C79" s="14"/>
    </row>
    <row r="80" spans="1:3" x14ac:dyDescent="0.25">
      <c r="A80" s="54" t="s">
        <v>136</v>
      </c>
      <c r="B80" s="77"/>
      <c r="C80" s="78"/>
    </row>
    <row r="81" spans="1:3" x14ac:dyDescent="0.25">
      <c r="A81" s="13" t="s">
        <v>111</v>
      </c>
      <c r="B81" s="81"/>
      <c r="C81" s="10"/>
    </row>
    <row r="82" spans="1:3" x14ac:dyDescent="0.25">
      <c r="A82" s="124" t="s">
        <v>142</v>
      </c>
      <c r="B82" s="81"/>
      <c r="C82" s="10"/>
    </row>
    <row r="83" spans="1:3" ht="15.75" thickBot="1" x14ac:dyDescent="0.3">
      <c r="A83" s="137" t="s">
        <v>118</v>
      </c>
      <c r="B83" s="130"/>
      <c r="C83" s="138"/>
    </row>
    <row r="84" spans="1:3" ht="15.75" thickTop="1" x14ac:dyDescent="0.25">
      <c r="A84" s="49"/>
      <c r="B84" s="290"/>
      <c r="C84" s="10"/>
    </row>
    <row r="85" spans="1:3" x14ac:dyDescent="0.25">
      <c r="A85" s="49" t="s">
        <v>109</v>
      </c>
      <c r="B85" s="291"/>
      <c r="C85" s="10"/>
    </row>
    <row r="86" spans="1:3" x14ac:dyDescent="0.25">
      <c r="A86" s="49"/>
      <c r="B86" s="290"/>
      <c r="C86" s="10"/>
    </row>
    <row r="87" spans="1:3" ht="15.75" customHeight="1" x14ac:dyDescent="0.25">
      <c r="A87" s="49"/>
      <c r="B87" s="290"/>
      <c r="C87" s="10"/>
    </row>
    <row r="88" spans="1:3" ht="15.75" customHeight="1" x14ac:dyDescent="0.25">
      <c r="A88" s="78" t="str">
        <f>IF(Data!W2=0,"Druh příjmu 65)*        �","Druh příjmu 65)*")</f>
        <v>Druh příjmu 65)*</v>
      </c>
      <c r="B88" s="81" t="s">
        <v>73</v>
      </c>
      <c r="C88" s="11"/>
    </row>
    <row r="89" spans="1:3" ht="15.75" customHeight="1" x14ac:dyDescent="0.25">
      <c r="A89" s="93" t="s">
        <v>4</v>
      </c>
      <c r="B89" s="81"/>
      <c r="C89" s="76"/>
    </row>
    <row r="90" spans="1:3" ht="15.75" customHeight="1" x14ac:dyDescent="0.25">
      <c r="A90" s="78" t="s">
        <v>133</v>
      </c>
      <c r="B90" s="177"/>
      <c r="C90" s="12"/>
    </row>
    <row r="91" spans="1:3" ht="15.75" customHeight="1" x14ac:dyDescent="0.25">
      <c r="A91" s="118" t="s">
        <v>134</v>
      </c>
      <c r="B91" s="85"/>
      <c r="C91" s="29"/>
    </row>
    <row r="92" spans="1:3" ht="15.75" customHeight="1" x14ac:dyDescent="0.25">
      <c r="A92" s="95" t="s">
        <v>135</v>
      </c>
      <c r="B92" s="193"/>
      <c r="C92" s="14"/>
    </row>
    <row r="93" spans="1:3" ht="15.75" customHeight="1" x14ac:dyDescent="0.25">
      <c r="A93" s="54" t="s">
        <v>136</v>
      </c>
      <c r="B93" s="77"/>
      <c r="C93" s="78"/>
    </row>
    <row r="94" spans="1:3" ht="15.75" customHeight="1" x14ac:dyDescent="0.25">
      <c r="A94" s="13" t="s">
        <v>111</v>
      </c>
      <c r="B94" s="81"/>
      <c r="C94" s="10"/>
    </row>
    <row r="95" spans="1:3" ht="15.75" customHeight="1" x14ac:dyDescent="0.25">
      <c r="A95" s="124" t="s">
        <v>142</v>
      </c>
      <c r="B95" s="81"/>
      <c r="C95" s="10"/>
    </row>
    <row r="96" spans="1:3" ht="15.75" customHeight="1" thickBot="1" x14ac:dyDescent="0.3">
      <c r="A96" s="49" t="s">
        <v>118</v>
      </c>
      <c r="B96" s="125"/>
      <c r="C96" s="10"/>
    </row>
    <row r="97" spans="1:3" ht="15.75" customHeight="1" thickTop="1" x14ac:dyDescent="0.25">
      <c r="A97" s="189" t="str">
        <f>IF(Data!W2=0,"Druh příjmu 65)*        �","Druh příjmu 65)*")</f>
        <v>Druh příjmu 65)*</v>
      </c>
      <c r="B97" s="187" t="s">
        <v>73</v>
      </c>
      <c r="C97" s="188"/>
    </row>
    <row r="98" spans="1:3" ht="15.75" customHeight="1" x14ac:dyDescent="0.25">
      <c r="A98" s="13" t="s">
        <v>4</v>
      </c>
      <c r="B98" s="81"/>
      <c r="C98" s="76"/>
    </row>
    <row r="99" spans="1:3" ht="15.75" customHeight="1" x14ac:dyDescent="0.25">
      <c r="A99" s="49" t="s">
        <v>133</v>
      </c>
      <c r="B99" s="177"/>
      <c r="C99" s="12"/>
    </row>
    <row r="100" spans="1:3" ht="15.75" customHeight="1" x14ac:dyDescent="0.25">
      <c r="A100" s="150" t="s">
        <v>134</v>
      </c>
      <c r="B100" s="85"/>
      <c r="C100" s="29"/>
    </row>
    <row r="101" spans="1:3" ht="15.75" customHeight="1" x14ac:dyDescent="0.25">
      <c r="A101" s="91" t="s">
        <v>135</v>
      </c>
      <c r="B101" s="193"/>
      <c r="C101" s="14"/>
    </row>
    <row r="102" spans="1:3" ht="15.75" customHeight="1" x14ac:dyDescent="0.25">
      <c r="A102" s="54" t="s">
        <v>136</v>
      </c>
      <c r="B102" s="77"/>
      <c r="C102" s="78"/>
    </row>
    <row r="103" spans="1:3" ht="15.75" customHeight="1" x14ac:dyDescent="0.25">
      <c r="A103" s="13" t="s">
        <v>111</v>
      </c>
      <c r="B103" s="81"/>
      <c r="C103" s="10"/>
    </row>
    <row r="104" spans="1:3" ht="15.75" customHeight="1" x14ac:dyDescent="0.25">
      <c r="A104" s="124" t="s">
        <v>142</v>
      </c>
      <c r="B104" s="81"/>
      <c r="C104" s="10"/>
    </row>
    <row r="105" spans="1:3" ht="15.75" customHeight="1" thickBot="1" x14ac:dyDescent="0.3">
      <c r="A105" s="49" t="s">
        <v>118</v>
      </c>
      <c r="B105" s="125"/>
      <c r="C105" s="10"/>
    </row>
    <row r="106" spans="1:3" ht="15.75" customHeight="1" thickTop="1" x14ac:dyDescent="0.25">
      <c r="A106" s="186" t="str">
        <f>IF(Data!W2=0,"Druh příjmu 65)*        �","Druh příjmu 65)*")</f>
        <v>Druh příjmu 65)*</v>
      </c>
      <c r="B106" s="187" t="s">
        <v>73</v>
      </c>
      <c r="C106" s="188"/>
    </row>
    <row r="107" spans="1:3" ht="15.75" customHeight="1" x14ac:dyDescent="0.25">
      <c r="A107" s="93" t="s">
        <v>4</v>
      </c>
      <c r="B107" s="81"/>
      <c r="C107" s="76"/>
    </row>
    <row r="108" spans="1:3" ht="15.75" customHeight="1" x14ac:dyDescent="0.25">
      <c r="A108" s="78" t="s">
        <v>133</v>
      </c>
      <c r="B108" s="177"/>
      <c r="C108" s="12"/>
    </row>
    <row r="109" spans="1:3" ht="15.75" customHeight="1" x14ac:dyDescent="0.25">
      <c r="A109" s="118" t="s">
        <v>134</v>
      </c>
      <c r="B109" s="85"/>
      <c r="C109" s="29"/>
    </row>
    <row r="110" spans="1:3" ht="15.75" customHeight="1" x14ac:dyDescent="0.25">
      <c r="A110" s="95" t="s">
        <v>135</v>
      </c>
      <c r="B110" s="193"/>
      <c r="C110" s="14"/>
    </row>
    <row r="111" spans="1:3" ht="15.75" customHeight="1" x14ac:dyDescent="0.25">
      <c r="A111" s="54" t="s">
        <v>136</v>
      </c>
      <c r="B111" s="77"/>
      <c r="C111" s="78"/>
    </row>
    <row r="112" spans="1:3" ht="15.75" customHeight="1" x14ac:dyDescent="0.25">
      <c r="A112" s="13" t="s">
        <v>111</v>
      </c>
      <c r="B112" s="81"/>
      <c r="C112" s="10"/>
    </row>
    <row r="113" spans="1:3" ht="15.75" customHeight="1" x14ac:dyDescent="0.25">
      <c r="A113" s="124" t="s">
        <v>142</v>
      </c>
      <c r="B113" s="81"/>
      <c r="C113" s="10"/>
    </row>
    <row r="114" spans="1:3" ht="15.75" customHeight="1" thickBot="1" x14ac:dyDescent="0.3">
      <c r="A114" s="137" t="s">
        <v>118</v>
      </c>
      <c r="B114" s="130"/>
      <c r="C114" s="138"/>
    </row>
    <row r="115" spans="1:3" ht="15.75" customHeight="1" thickTop="1" x14ac:dyDescent="0.25">
      <c r="A115" s="78" t="str">
        <f>IF(Data!W2=0,"Druh příjmu 65)*        �","Druh příjmu 65)*")</f>
        <v>Druh příjmu 65)*</v>
      </c>
      <c r="B115" s="84" t="s">
        <v>73</v>
      </c>
      <c r="C115" s="122"/>
    </row>
    <row r="116" spans="1:3" ht="15.75" customHeight="1" x14ac:dyDescent="0.25">
      <c r="A116" s="93" t="s">
        <v>4</v>
      </c>
      <c r="B116" s="81"/>
      <c r="C116" s="76"/>
    </row>
    <row r="117" spans="1:3" ht="15.75" customHeight="1" x14ac:dyDescent="0.25">
      <c r="A117" s="78" t="s">
        <v>133</v>
      </c>
      <c r="B117" s="177"/>
      <c r="C117" s="12"/>
    </row>
    <row r="118" spans="1:3" ht="15.75" customHeight="1" x14ac:dyDescent="0.25">
      <c r="A118" s="118" t="s">
        <v>134</v>
      </c>
      <c r="B118" s="85"/>
      <c r="C118" s="29"/>
    </row>
    <row r="119" spans="1:3" ht="15.75" customHeight="1" x14ac:dyDescent="0.25">
      <c r="A119" s="95" t="s">
        <v>135</v>
      </c>
      <c r="B119" s="193"/>
      <c r="C119" s="14"/>
    </row>
    <row r="120" spans="1:3" ht="15.75" customHeight="1" x14ac:dyDescent="0.25">
      <c r="A120" s="54" t="s">
        <v>136</v>
      </c>
      <c r="B120" s="77"/>
      <c r="C120" s="78"/>
    </row>
    <row r="121" spans="1:3" ht="15.75" customHeight="1" x14ac:dyDescent="0.25">
      <c r="A121" s="13" t="s">
        <v>111</v>
      </c>
      <c r="B121" s="81"/>
      <c r="C121" s="10"/>
    </row>
    <row r="122" spans="1:3" ht="15.75" customHeight="1" x14ac:dyDescent="0.25">
      <c r="A122" s="124" t="s">
        <v>142</v>
      </c>
      <c r="B122" s="81"/>
      <c r="C122" s="10"/>
    </row>
    <row r="123" spans="1:3" ht="15.75" customHeight="1" thickBot="1" x14ac:dyDescent="0.3">
      <c r="A123" s="137" t="s">
        <v>118</v>
      </c>
      <c r="B123" s="130"/>
      <c r="C123" s="138"/>
    </row>
    <row r="124" spans="1:3" ht="15.75" customHeight="1" thickTop="1" x14ac:dyDescent="0.25">
      <c r="A124" s="78" t="str">
        <f>IF(Data!W2=0,"Druh příjmu 65)*        �","Druh příjmu 65)*")</f>
        <v>Druh příjmu 65)*</v>
      </c>
      <c r="B124" s="81" t="s">
        <v>73</v>
      </c>
      <c r="C124" s="11"/>
    </row>
    <row r="125" spans="1:3" ht="15.75" customHeight="1" x14ac:dyDescent="0.25">
      <c r="A125" s="93" t="s">
        <v>4</v>
      </c>
      <c r="B125" s="81"/>
      <c r="C125" s="76"/>
    </row>
    <row r="126" spans="1:3" ht="15.75" customHeight="1" x14ac:dyDescent="0.25">
      <c r="A126" s="78" t="s">
        <v>133</v>
      </c>
      <c r="B126" s="177"/>
      <c r="C126" s="12"/>
    </row>
    <row r="127" spans="1:3" ht="15.75" customHeight="1" x14ac:dyDescent="0.25">
      <c r="A127" s="118" t="s">
        <v>134</v>
      </c>
      <c r="B127" s="85"/>
      <c r="C127" s="29"/>
    </row>
    <row r="128" spans="1:3" ht="15.75" customHeight="1" x14ac:dyDescent="0.25">
      <c r="A128" s="95" t="s">
        <v>135</v>
      </c>
      <c r="B128" s="193"/>
      <c r="C128" s="14"/>
    </row>
    <row r="129" spans="1:3" ht="15.75" customHeight="1" x14ac:dyDescent="0.25">
      <c r="A129" s="54" t="s">
        <v>136</v>
      </c>
      <c r="B129" s="77"/>
      <c r="C129" s="78"/>
    </row>
    <row r="130" spans="1:3" ht="15.75" customHeight="1" x14ac:dyDescent="0.25">
      <c r="A130" s="13" t="s">
        <v>111</v>
      </c>
      <c r="B130" s="81"/>
      <c r="C130" s="10"/>
    </row>
    <row r="131" spans="1:3" ht="15.75" customHeight="1" x14ac:dyDescent="0.25">
      <c r="A131" s="124" t="s">
        <v>142</v>
      </c>
      <c r="B131" s="81"/>
      <c r="C131" s="10"/>
    </row>
    <row r="132" spans="1:3" ht="15.75" customHeight="1" thickBot="1" x14ac:dyDescent="0.3">
      <c r="A132" s="49" t="s">
        <v>118</v>
      </c>
      <c r="B132" s="125"/>
      <c r="C132" s="10"/>
    </row>
    <row r="133" spans="1:3" ht="15.75" thickTop="1" x14ac:dyDescent="0.25">
      <c r="A133" s="189" t="str">
        <f>IF(Data!W2=0,"Druh příjmu 65)*        �","Druh příjmu 65)*")</f>
        <v>Druh příjmu 65)*</v>
      </c>
      <c r="B133" s="187" t="s">
        <v>73</v>
      </c>
      <c r="C133" s="188"/>
    </row>
    <row r="134" spans="1:3" x14ac:dyDescent="0.25">
      <c r="A134" s="13" t="s">
        <v>4</v>
      </c>
      <c r="B134" s="81"/>
      <c r="C134" s="76"/>
    </row>
    <row r="135" spans="1:3" x14ac:dyDescent="0.25">
      <c r="A135" s="49" t="s">
        <v>133</v>
      </c>
      <c r="B135" s="177"/>
      <c r="C135" s="12"/>
    </row>
    <row r="136" spans="1:3" x14ac:dyDescent="0.25">
      <c r="A136" s="150" t="s">
        <v>134</v>
      </c>
      <c r="B136" s="85"/>
      <c r="C136" s="29"/>
    </row>
    <row r="137" spans="1:3" x14ac:dyDescent="0.25">
      <c r="A137" s="91" t="s">
        <v>135</v>
      </c>
      <c r="B137" s="193"/>
      <c r="C137" s="14"/>
    </row>
    <row r="138" spans="1:3" x14ac:dyDescent="0.25">
      <c r="A138" s="54" t="s">
        <v>136</v>
      </c>
      <c r="B138" s="77"/>
      <c r="C138" s="78"/>
    </row>
    <row r="139" spans="1:3" x14ac:dyDescent="0.25">
      <c r="A139" s="13" t="s">
        <v>111</v>
      </c>
      <c r="B139" s="81"/>
      <c r="C139" s="10"/>
    </row>
    <row r="140" spans="1:3" x14ac:dyDescent="0.25">
      <c r="A140" s="124" t="s">
        <v>142</v>
      </c>
      <c r="B140" s="81"/>
      <c r="C140" s="10"/>
    </row>
    <row r="141" spans="1:3" ht="15.75" thickBot="1" x14ac:dyDescent="0.3">
      <c r="A141" s="49" t="s">
        <v>118</v>
      </c>
      <c r="B141" s="125"/>
      <c r="C141" s="10"/>
    </row>
    <row r="142" spans="1:3" ht="15.75" thickTop="1" x14ac:dyDescent="0.25">
      <c r="A142" s="186" t="str">
        <f>IF(Data!W2=0,"Druh příjmu 65)*        �","Druh příjmu 65)*")</f>
        <v>Druh příjmu 65)*</v>
      </c>
      <c r="B142" s="187" t="s">
        <v>73</v>
      </c>
      <c r="C142" s="188"/>
    </row>
    <row r="143" spans="1:3" x14ac:dyDescent="0.25">
      <c r="A143" s="93" t="s">
        <v>4</v>
      </c>
      <c r="B143" s="81"/>
      <c r="C143" s="76"/>
    </row>
    <row r="144" spans="1:3" x14ac:dyDescent="0.25">
      <c r="A144" s="78" t="s">
        <v>133</v>
      </c>
      <c r="B144" s="177"/>
      <c r="C144" s="12"/>
    </row>
    <row r="145" spans="1:3" x14ac:dyDescent="0.25">
      <c r="A145" s="118" t="s">
        <v>134</v>
      </c>
      <c r="B145" s="85"/>
      <c r="C145" s="29"/>
    </row>
    <row r="146" spans="1:3" x14ac:dyDescent="0.25">
      <c r="A146" s="95" t="s">
        <v>135</v>
      </c>
      <c r="B146" s="193"/>
      <c r="C146" s="14"/>
    </row>
    <row r="147" spans="1:3" x14ac:dyDescent="0.25">
      <c r="A147" s="54" t="s">
        <v>136</v>
      </c>
      <c r="B147" s="77"/>
      <c r="C147" s="78"/>
    </row>
    <row r="148" spans="1:3" x14ac:dyDescent="0.25">
      <c r="A148" s="13" t="s">
        <v>111</v>
      </c>
      <c r="B148" s="81"/>
      <c r="C148" s="10"/>
    </row>
    <row r="149" spans="1:3" x14ac:dyDescent="0.25">
      <c r="A149" s="124" t="s">
        <v>142</v>
      </c>
      <c r="B149" s="81"/>
      <c r="C149" s="10"/>
    </row>
    <row r="150" spans="1:3" ht="15.75" thickBot="1" x14ac:dyDescent="0.3">
      <c r="A150" s="137" t="s">
        <v>118</v>
      </c>
      <c r="B150" s="130"/>
      <c r="C150" s="138"/>
    </row>
    <row r="151" spans="1:3" ht="15.75" thickTop="1" x14ac:dyDescent="0.25">
      <c r="A151" s="78" t="str">
        <f>IF(Data!W2=0,"Druh příjmu 65)*        �","Druh příjmu 65)*")</f>
        <v>Druh příjmu 65)*</v>
      </c>
      <c r="B151" s="84" t="s">
        <v>73</v>
      </c>
      <c r="C151" s="122"/>
    </row>
    <row r="152" spans="1:3" x14ac:dyDescent="0.25">
      <c r="A152" s="93" t="s">
        <v>4</v>
      </c>
      <c r="B152" s="81"/>
      <c r="C152" s="76"/>
    </row>
    <row r="153" spans="1:3" x14ac:dyDescent="0.25">
      <c r="A153" s="78" t="s">
        <v>133</v>
      </c>
      <c r="B153" s="177"/>
      <c r="C153" s="12"/>
    </row>
    <row r="154" spans="1:3" x14ac:dyDescent="0.25">
      <c r="A154" s="118" t="s">
        <v>134</v>
      </c>
      <c r="B154" s="85"/>
      <c r="C154" s="29"/>
    </row>
    <row r="155" spans="1:3" x14ac:dyDescent="0.25">
      <c r="A155" s="95" t="s">
        <v>135</v>
      </c>
      <c r="B155" s="193"/>
      <c r="C155" s="14"/>
    </row>
    <row r="156" spans="1:3" x14ac:dyDescent="0.25">
      <c r="A156" s="54" t="s">
        <v>136</v>
      </c>
      <c r="B156" s="77"/>
      <c r="C156" s="78"/>
    </row>
    <row r="157" spans="1:3" x14ac:dyDescent="0.25">
      <c r="A157" s="13" t="s">
        <v>111</v>
      </c>
      <c r="B157" s="81"/>
      <c r="C157" s="10"/>
    </row>
    <row r="158" spans="1:3" x14ac:dyDescent="0.25">
      <c r="A158" s="124" t="s">
        <v>142</v>
      </c>
      <c r="B158" s="81"/>
      <c r="C158" s="10"/>
    </row>
    <row r="159" spans="1:3" ht="15.75" thickBot="1" x14ac:dyDescent="0.3">
      <c r="A159" s="137" t="s">
        <v>118</v>
      </c>
      <c r="B159" s="130"/>
      <c r="C159" s="138"/>
    </row>
    <row r="160" spans="1:3" ht="15.75" thickTop="1" x14ac:dyDescent="0.25"/>
    <row r="161" spans="1:2" x14ac:dyDescent="0.25">
      <c r="A161" s="299" t="s">
        <v>109</v>
      </c>
      <c r="B161" s="307"/>
    </row>
  </sheetData>
  <sheetProtection algorithmName="SHA-512" hashValue="nBZerL6tCy9O4K4uvft3yzdPdKPOGKuh4wACFdxszDE0VNSWXoQKpIq7e2BhuHA37ezNLPxNRUeBLPrufgdsFA==" saltValue="IfBiqzdgFyFnVKkVRRbKlA==" spinCount="100000" sheet="1" objects="1" scenarios="1"/>
  <mergeCells count="7">
    <mergeCell ref="A1:C1"/>
    <mergeCell ref="B3:C3"/>
    <mergeCell ref="B5:C5"/>
    <mergeCell ref="A9:C10"/>
    <mergeCell ref="B7:C7"/>
    <mergeCell ref="B8:C8"/>
    <mergeCell ref="B6:C6"/>
  </mergeCells>
  <conditionalFormatting sqref="C3:C5 A4:A6 B3:B6">
    <cfRule type="containsText" dxfId="15" priority="166" operator="containsText" text="Vyberte typ vlastnictví">
      <formula>NOT(ISERROR(SEARCH("Vyberte typ vlastnictví",A3)))</formula>
    </cfRule>
  </conditionalFormatting>
  <conditionalFormatting sqref="A143:C143 A142:B142 A144:B144 A134:C134 A133:B133 A135:B135 A125:C125 A124:B124 A126:B126 A152:C152 A151:B151 A153:B153 A107:C107 A106:B106 A108:B108 A98:C98 A97:B97 A99:B99 A89:C89 A88:B88 A90:B90 A116:C116 A115:B115 A117:B117 A67:C67 A68:B68 A58:C58 A59:B59 A49:C49 A50:B50 A48:B48 A57:B57 A66:B66 A76:C76 A77:B77 A75:B75 A31:C31 A32:B32 A22:C22 A23:B23 A12:B12 A14:B14 A13:C13 A40:C40 A41:B41 K1:K14 A21:B21 A30:B30 A39:B39">
    <cfRule type="containsText" dxfId="14" priority="222" operator="containsText" text="Vyberte druh příjmu">
      <formula>NOT(ISERROR(SEARCH("Vyberte druh příjmu",A1)))</formula>
    </cfRule>
  </conditionalFormatting>
  <conditionalFormatting sqref="K1:K21">
    <cfRule type="cellIs" dxfId="13" priority="54" operator="equal">
      <formula>#REF!</formula>
    </cfRule>
  </conditionalFormatting>
  <conditionalFormatting sqref="K1:K21">
    <cfRule type="cellIs" dxfId="12" priority="52" operator="equal">
      <formula>$N$15</formula>
    </cfRule>
  </conditionalFormatting>
  <conditionalFormatting sqref="B142 B133 B124 B151 B106 B97 B88 B115 B66 B57 B48 B75 B30 B21 B12 B39">
    <cfRule type="expression" dxfId="11" priority="55">
      <formula>$E$1=0</formula>
    </cfRule>
    <cfRule type="containsText" dxfId="10" priority="223" operator="containsText" text="Vyberte zdroj příjmu">
      <formula>NOT(ISERROR(SEARCH("Vyberte zdroj příjmu",B12)))</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10 - Jakékoliv peněžité příjmy nebo jiné majetkové výhody a dary</oddHeader>
    <oddFooter>&amp;R&amp;8&amp;P</oddFooter>
    <evenHeader>&amp;L&amp;9strana č. &amp;P&amp;R&amp;9List č. 10 - Jakékoliv peněžité příjmy nebo jiné majetkové výhody a dary</evenHeader>
    <evenFooter>&amp;C&amp;K00+000VYPLŇTE ČITELNĚ HŮLKOVÝM PÍSMEM&amp;R&amp;8&amp;P</evenFooter>
    <firstFooter>&amp;C&amp;K00+000VYPLŇTE ČITELNĚ HŮLKOVÝM PÍSMEM&amp;R&amp;8&amp;P</firstFooter>
  </headerFooter>
  <rowBreaks count="1" manualBreakCount="1">
    <brk id="8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B00-000000000000}">
          <x14:formula1>
            <xm:f>Data!$S$3:$S$12</xm:f>
          </x14:formula1>
          <xm:sqref>B142 B106 B115 B88 B97 B66 B75 B48 B57 B39 B21 B12 B30 B133 B124 B151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2"/>
  <dimension ref="A1:O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11.5703125" hidden="1" customWidth="1"/>
    <col min="6" max="6" width="8.5703125" customWidth="1"/>
    <col min="7" max="7" width="7.7109375" customWidth="1"/>
    <col min="8" max="8" width="6.28515625" customWidth="1"/>
    <col min="11" max="11" width="9.28515625" customWidth="1"/>
    <col min="15" max="15" width="52.5703125" hidden="1" customWidth="1"/>
  </cols>
  <sheetData>
    <row r="1" spans="1:11"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K1" s="1"/>
    </row>
    <row r="2" spans="1:11" x14ac:dyDescent="0.25">
      <c r="K2" s="268"/>
    </row>
    <row r="3" spans="1:11" x14ac:dyDescent="0.25">
      <c r="A3" s="203" t="s">
        <v>320</v>
      </c>
      <c r="B3" s="495" t="s">
        <v>160</v>
      </c>
      <c r="C3" s="495"/>
      <c r="K3" s="1"/>
    </row>
    <row r="4" spans="1:11" x14ac:dyDescent="0.25">
      <c r="A4" s="112"/>
      <c r="B4" s="112" t="s">
        <v>82</v>
      </c>
      <c r="C4" s="114"/>
      <c r="K4" s="1"/>
    </row>
    <row r="5" spans="1:11" x14ac:dyDescent="0.25">
      <c r="A5" s="4" t="s">
        <v>161</v>
      </c>
      <c r="B5" s="490" t="str">
        <f>IF(Oznámení!B8="","",CONCATENATE(Oznámení!B8,", nar. ",TEXT(Oznámení!B9,"dd.mm.rrrr")))</f>
        <v/>
      </c>
      <c r="C5" s="491"/>
      <c r="K5" s="23"/>
    </row>
    <row r="6" spans="1:11" ht="15" customHeight="1" x14ac:dyDescent="0.25">
      <c r="A6" s="4" t="s">
        <v>162</v>
      </c>
      <c r="B6" s="490" t="str">
        <f>IF(Oznámení!B19="","",Oznámení!B19)</f>
        <v/>
      </c>
      <c r="C6" s="491"/>
      <c r="K6" s="8"/>
    </row>
    <row r="7" spans="1:11" ht="15" customHeight="1" x14ac:dyDescent="0.25">
      <c r="A7" s="4" t="s">
        <v>155</v>
      </c>
      <c r="B7" s="490" t="str">
        <f>IF(Data!W2=1,"Výstupní oznámení; řádné",IF(Data!W2=2,"Výstupní oznámení; doplnění",IF(Data!W2=0,"Výstupní oznámení;       ⃝   řádné              ⃝   doplnění")))</f>
        <v>Výstupní oznámení; řádné</v>
      </c>
      <c r="C7" s="491"/>
      <c r="K7" s="1"/>
    </row>
    <row r="8" spans="1:11" x14ac:dyDescent="0.25">
      <c r="A8" s="4" t="s">
        <v>156</v>
      </c>
      <c r="B8" s="492" t="str">
        <f>CONCATENATE(TEXT(Oznámení!B26,"dd.mm.rrrr")," - ",IF(Oznámení!B27="","",TEXT(Oznámení!B27,"dd.mm.rrrr")))</f>
        <v xml:space="preserve">01.01.2023 - </v>
      </c>
      <c r="C8" s="493"/>
      <c r="K8" s="1"/>
    </row>
    <row r="9" spans="1:11" x14ac:dyDescent="0.25">
      <c r="A9" s="435" t="s">
        <v>309</v>
      </c>
      <c r="B9" s="436"/>
      <c r="C9" s="437"/>
      <c r="K9" s="8"/>
    </row>
    <row r="10" spans="1:11" x14ac:dyDescent="0.25">
      <c r="A10" s="438"/>
      <c r="B10" s="439"/>
      <c r="C10" s="440"/>
      <c r="K10" s="1"/>
    </row>
    <row r="11" spans="1:11" x14ac:dyDescent="0.25">
      <c r="A11" s="128"/>
      <c r="B11" s="191" t="s">
        <v>125</v>
      </c>
      <c r="C11" s="123"/>
      <c r="K11" s="1"/>
    </row>
    <row r="12" spans="1:11" x14ac:dyDescent="0.25">
      <c r="A12" s="78" t="str">
        <f>IF(Data!W2=0,"Druh příjmu 65)*        �","Druh příjmu 65)*")</f>
        <v>Druh příjmu 65)*</v>
      </c>
      <c r="B12" s="210" t="s">
        <v>73</v>
      </c>
      <c r="D12" s="267"/>
      <c r="K12" s="1"/>
    </row>
    <row r="13" spans="1:11" x14ac:dyDescent="0.25">
      <c r="A13" s="93" t="s">
        <v>4</v>
      </c>
      <c r="B13" s="81"/>
      <c r="C13" s="76"/>
      <c r="K13" s="1"/>
    </row>
    <row r="14" spans="1:11" x14ac:dyDescent="0.25">
      <c r="A14" s="78" t="s">
        <v>133</v>
      </c>
      <c r="B14" s="177"/>
      <c r="C14" s="12"/>
      <c r="K14" s="8"/>
    </row>
    <row r="15" spans="1:11" x14ac:dyDescent="0.25">
      <c r="A15" s="213" t="s">
        <v>147</v>
      </c>
      <c r="B15" s="81"/>
      <c r="C15" s="11"/>
      <c r="K15" s="1"/>
    </row>
    <row r="16" spans="1:11" ht="15.75" thickBot="1" x14ac:dyDescent="0.3">
      <c r="A16" s="155" t="s">
        <v>118</v>
      </c>
      <c r="B16" s="125"/>
      <c r="C16" s="10"/>
      <c r="K16" s="8"/>
    </row>
    <row r="17" spans="1:11" ht="15.75" thickTop="1" x14ac:dyDescent="0.25">
      <c r="A17" s="186" t="str">
        <f>IF(Data!W2=0,"Druh příjmu 65)*        �","Druh příjmu 65)*")</f>
        <v>Druh příjmu 65)*</v>
      </c>
      <c r="B17" s="187" t="s">
        <v>73</v>
      </c>
      <c r="C17" s="190"/>
      <c r="K17" s="38"/>
    </row>
    <row r="18" spans="1:11" x14ac:dyDescent="0.25">
      <c r="A18" s="93" t="s">
        <v>4</v>
      </c>
      <c r="B18" s="81"/>
      <c r="C18" s="76"/>
      <c r="K18" s="1"/>
    </row>
    <row r="19" spans="1:11" x14ac:dyDescent="0.25">
      <c r="A19" s="78" t="s">
        <v>133</v>
      </c>
      <c r="B19" s="177"/>
      <c r="C19" s="12"/>
      <c r="K19" s="1"/>
    </row>
    <row r="20" spans="1:11" x14ac:dyDescent="0.25">
      <c r="A20" s="93" t="s">
        <v>147</v>
      </c>
      <c r="B20" s="81"/>
      <c r="C20" s="11"/>
      <c r="K20" s="1"/>
    </row>
    <row r="21" spans="1:11" ht="15.75" thickBot="1" x14ac:dyDescent="0.3">
      <c r="A21" s="155" t="s">
        <v>118</v>
      </c>
      <c r="B21" s="125"/>
      <c r="C21" s="10"/>
      <c r="K21" s="1"/>
    </row>
    <row r="22" spans="1:11" ht="15.75" thickTop="1" x14ac:dyDescent="0.25">
      <c r="A22" s="186" t="str">
        <f>IF(Data!W2=0,"Druh příjmu 65)*        �","Druh příjmu 65)*")</f>
        <v>Druh příjmu 65)*</v>
      </c>
      <c r="B22" s="187" t="s">
        <v>73</v>
      </c>
      <c r="C22" s="190"/>
    </row>
    <row r="23" spans="1:11" x14ac:dyDescent="0.25">
      <c r="A23" s="93" t="s">
        <v>4</v>
      </c>
      <c r="B23" s="81"/>
      <c r="C23" s="76"/>
    </row>
    <row r="24" spans="1:11" x14ac:dyDescent="0.25">
      <c r="A24" s="78" t="s">
        <v>133</v>
      </c>
      <c r="B24" s="177"/>
      <c r="C24" s="12"/>
    </row>
    <row r="25" spans="1:11" x14ac:dyDescent="0.25">
      <c r="A25" s="93" t="s">
        <v>147</v>
      </c>
      <c r="B25" s="81"/>
      <c r="C25" s="11"/>
    </row>
    <row r="26" spans="1:11" ht="15.75" thickBot="1" x14ac:dyDescent="0.3">
      <c r="A26" s="156" t="s">
        <v>118</v>
      </c>
      <c r="B26" s="125"/>
      <c r="C26" s="10"/>
    </row>
    <row r="27" spans="1:11" ht="15.75" thickTop="1" x14ac:dyDescent="0.25">
      <c r="A27" s="186" t="str">
        <f>IF(Data!W2=0,"Druh příjmu 65)*        �","Druh příjmu 65)*")</f>
        <v>Druh příjmu 65)*</v>
      </c>
      <c r="B27" s="187" t="s">
        <v>73</v>
      </c>
      <c r="C27" s="190"/>
    </row>
    <row r="28" spans="1:11" x14ac:dyDescent="0.25">
      <c r="A28" s="93" t="s">
        <v>4</v>
      </c>
      <c r="B28" s="81"/>
      <c r="C28" s="76"/>
    </row>
    <row r="29" spans="1:11" x14ac:dyDescent="0.25">
      <c r="A29" s="78" t="s">
        <v>133</v>
      </c>
      <c r="B29" s="177"/>
      <c r="C29" s="12"/>
    </row>
    <row r="30" spans="1:11" x14ac:dyDescent="0.25">
      <c r="A30" s="93" t="s">
        <v>147</v>
      </c>
      <c r="B30" s="81"/>
      <c r="C30" s="11"/>
    </row>
    <row r="31" spans="1:11" ht="15.75" thickBot="1" x14ac:dyDescent="0.3">
      <c r="A31" s="156" t="s">
        <v>118</v>
      </c>
      <c r="B31" s="125"/>
      <c r="C31" s="10"/>
    </row>
    <row r="32" spans="1:11" ht="15.75" thickTop="1" x14ac:dyDescent="0.25">
      <c r="A32" s="186" t="str">
        <f>IF(Data!W2=0,"Druh příjmu 65)*        �","Druh příjmu 65)*")</f>
        <v>Druh příjmu 65)*</v>
      </c>
      <c r="B32" s="187" t="s">
        <v>73</v>
      </c>
      <c r="C32" s="190"/>
    </row>
    <row r="33" spans="1:3" x14ac:dyDescent="0.25">
      <c r="A33" s="93" t="s">
        <v>4</v>
      </c>
      <c r="B33" s="81"/>
      <c r="C33" s="76"/>
    </row>
    <row r="34" spans="1:3" x14ac:dyDescent="0.25">
      <c r="A34" s="78" t="s">
        <v>133</v>
      </c>
      <c r="B34" s="177"/>
      <c r="C34" s="12"/>
    </row>
    <row r="35" spans="1:3" x14ac:dyDescent="0.25">
      <c r="A35" s="93" t="s">
        <v>147</v>
      </c>
      <c r="B35" s="81"/>
      <c r="C35" s="11"/>
    </row>
    <row r="36" spans="1:3" ht="15.75" thickBot="1" x14ac:dyDescent="0.3">
      <c r="A36" s="156" t="s">
        <v>118</v>
      </c>
      <c r="B36" s="125"/>
      <c r="C36" s="10"/>
    </row>
    <row r="37" spans="1:3" ht="15.75" thickTop="1" x14ac:dyDescent="0.25">
      <c r="A37" s="186" t="str">
        <f>IF(Data!W2=0,"Druh příjmu 65)*        �","Druh příjmu 65)*")</f>
        <v>Druh příjmu 65)*</v>
      </c>
      <c r="B37" s="187" t="s">
        <v>73</v>
      </c>
      <c r="C37" s="190"/>
    </row>
    <row r="38" spans="1:3" x14ac:dyDescent="0.25">
      <c r="A38" s="93" t="s">
        <v>4</v>
      </c>
      <c r="B38" s="81"/>
      <c r="C38" s="76"/>
    </row>
    <row r="39" spans="1:3" x14ac:dyDescent="0.25">
      <c r="A39" s="78" t="s">
        <v>133</v>
      </c>
      <c r="B39" s="177"/>
      <c r="C39" s="12"/>
    </row>
    <row r="40" spans="1:3" x14ac:dyDescent="0.25">
      <c r="A40" s="93" t="s">
        <v>147</v>
      </c>
      <c r="B40" s="81"/>
      <c r="C40" s="11"/>
    </row>
    <row r="41" spans="1:3" ht="15.75" thickBot="1" x14ac:dyDescent="0.3">
      <c r="A41" s="156" t="s">
        <v>118</v>
      </c>
      <c r="B41" s="130"/>
      <c r="C41" s="138"/>
    </row>
    <row r="42" spans="1:3" ht="15.75" thickTop="1" x14ac:dyDescent="0.25">
      <c r="A42" s="186" t="str">
        <f>IF(Data!W2=0,"Druh příjmu 65)*        �","Druh příjmu 65)*")</f>
        <v>Druh příjmu 65)*</v>
      </c>
      <c r="B42" s="187" t="s">
        <v>73</v>
      </c>
      <c r="C42" s="190"/>
    </row>
    <row r="43" spans="1:3" x14ac:dyDescent="0.25">
      <c r="A43" s="93" t="s">
        <v>4</v>
      </c>
      <c r="B43" s="81"/>
      <c r="C43" s="76"/>
    </row>
    <row r="44" spans="1:3" x14ac:dyDescent="0.25">
      <c r="A44" s="78" t="s">
        <v>133</v>
      </c>
      <c r="B44" s="177"/>
      <c r="C44" s="12"/>
    </row>
    <row r="45" spans="1:3" x14ac:dyDescent="0.25">
      <c r="A45" s="93" t="s">
        <v>147</v>
      </c>
      <c r="B45" s="81"/>
      <c r="C45" s="11"/>
    </row>
    <row r="46" spans="1:3" ht="15.75" thickBot="1" x14ac:dyDescent="0.3">
      <c r="A46" s="156" t="s">
        <v>118</v>
      </c>
      <c r="B46" s="130"/>
      <c r="C46" s="138"/>
    </row>
    <row r="47" spans="1:3" ht="15.75" thickTop="1" x14ac:dyDescent="0.25">
      <c r="A47" s="78" t="str">
        <f>IF(Data!W2=0,"Druh příjmu 65)*        �","Druh příjmu 65)*")</f>
        <v>Druh příjmu 65)*</v>
      </c>
      <c r="B47" s="81" t="s">
        <v>73</v>
      </c>
      <c r="C47" s="12"/>
    </row>
    <row r="48" spans="1:3" x14ac:dyDescent="0.25">
      <c r="A48" s="93" t="s">
        <v>4</v>
      </c>
      <c r="B48" s="84"/>
      <c r="C48" s="76"/>
    </row>
    <row r="49" spans="1:3" x14ac:dyDescent="0.25">
      <c r="A49" s="78" t="s">
        <v>133</v>
      </c>
      <c r="B49" s="177"/>
      <c r="C49" s="12"/>
    </row>
    <row r="50" spans="1:3" x14ac:dyDescent="0.25">
      <c r="A50" s="93" t="s">
        <v>147</v>
      </c>
      <c r="B50" s="81"/>
      <c r="C50" s="11"/>
    </row>
    <row r="51" spans="1:3" ht="15.75" thickBot="1" x14ac:dyDescent="0.3">
      <c r="A51" s="156" t="s">
        <v>118</v>
      </c>
      <c r="B51" s="130"/>
      <c r="C51" s="10"/>
    </row>
    <row r="52" spans="1:3" ht="15.75" thickTop="1" x14ac:dyDescent="0.25">
      <c r="A52" s="186" t="str">
        <f>IF(Data!W2=0,"Druh příjmu 65)*        �","Druh příjmu 65)*")</f>
        <v>Druh příjmu 65)*</v>
      </c>
      <c r="B52" s="187" t="s">
        <v>73</v>
      </c>
      <c r="C52" s="190"/>
    </row>
    <row r="53" spans="1:3" x14ac:dyDescent="0.25">
      <c r="A53" s="93" t="s">
        <v>4</v>
      </c>
      <c r="B53" s="81"/>
      <c r="C53" s="76"/>
    </row>
    <row r="54" spans="1:3" x14ac:dyDescent="0.25">
      <c r="A54" s="78" t="s">
        <v>133</v>
      </c>
      <c r="B54" s="177"/>
      <c r="C54" s="12"/>
    </row>
    <row r="55" spans="1:3" x14ac:dyDescent="0.25">
      <c r="A55" s="93" t="s">
        <v>147</v>
      </c>
      <c r="B55" s="81"/>
      <c r="C55" s="11"/>
    </row>
    <row r="56" spans="1:3" ht="15.75" thickBot="1" x14ac:dyDescent="0.3">
      <c r="A56" s="156" t="s">
        <v>118</v>
      </c>
      <c r="B56" s="125"/>
      <c r="C56" s="10"/>
    </row>
    <row r="57" spans="1:3" ht="15.75" thickTop="1" x14ac:dyDescent="0.25">
      <c r="A57" s="186" t="str">
        <f>IF(Data!W2=0,"Druh příjmu 65)*        �","Druh příjmu 65)*")</f>
        <v>Druh příjmu 65)*</v>
      </c>
      <c r="B57" s="187" t="s">
        <v>73</v>
      </c>
      <c r="C57" s="190"/>
    </row>
    <row r="58" spans="1:3" x14ac:dyDescent="0.25">
      <c r="A58" s="93" t="s">
        <v>4</v>
      </c>
      <c r="B58" s="81"/>
      <c r="C58" s="76"/>
    </row>
    <row r="59" spans="1:3" x14ac:dyDescent="0.25">
      <c r="A59" s="78" t="s">
        <v>133</v>
      </c>
      <c r="B59" s="177"/>
      <c r="C59" s="12"/>
    </row>
    <row r="60" spans="1:3" x14ac:dyDescent="0.25">
      <c r="A60" s="93" t="s">
        <v>147</v>
      </c>
      <c r="B60" s="81"/>
      <c r="C60" s="11"/>
    </row>
    <row r="61" spans="1:3" ht="15.75" thickBot="1" x14ac:dyDescent="0.3">
      <c r="A61" s="156" t="s">
        <v>118</v>
      </c>
      <c r="B61" s="125"/>
      <c r="C61" s="10"/>
    </row>
    <row r="62" spans="1:3" ht="15.75" thickTop="1" x14ac:dyDescent="0.25">
      <c r="A62" s="186" t="str">
        <f>IF(Data!W2=0,"Druh příjmu 65)*        �","Druh příjmu 65)*")</f>
        <v>Druh příjmu 65)*</v>
      </c>
      <c r="B62" s="187" t="s">
        <v>73</v>
      </c>
      <c r="C62" s="190"/>
    </row>
    <row r="63" spans="1:3" x14ac:dyDescent="0.25">
      <c r="A63" s="93" t="s">
        <v>4</v>
      </c>
      <c r="B63" s="81"/>
      <c r="C63" s="76"/>
    </row>
    <row r="64" spans="1:3" x14ac:dyDescent="0.25">
      <c r="A64" s="78" t="s">
        <v>133</v>
      </c>
      <c r="B64" s="177"/>
      <c r="C64" s="12"/>
    </row>
    <row r="65" spans="1:3" x14ac:dyDescent="0.25">
      <c r="A65" s="93" t="s">
        <v>147</v>
      </c>
      <c r="B65" s="81"/>
      <c r="C65" s="11"/>
    </row>
    <row r="66" spans="1:3" ht="15.75" thickBot="1" x14ac:dyDescent="0.3">
      <c r="A66" s="156" t="s">
        <v>118</v>
      </c>
      <c r="B66" s="125"/>
      <c r="C66" s="10"/>
    </row>
    <row r="67" spans="1:3" ht="15.75" thickTop="1" x14ac:dyDescent="0.25">
      <c r="A67" s="186" t="str">
        <f>IF(Data!W2=0,"Druh příjmu 65)*        �","Druh příjmu 65)*")</f>
        <v>Druh příjmu 65)*</v>
      </c>
      <c r="B67" s="187" t="s">
        <v>73</v>
      </c>
      <c r="C67" s="190"/>
    </row>
    <row r="68" spans="1:3" x14ac:dyDescent="0.25">
      <c r="A68" s="93" t="s">
        <v>4</v>
      </c>
      <c r="B68" s="81"/>
      <c r="C68" s="76"/>
    </row>
    <row r="69" spans="1:3" x14ac:dyDescent="0.25">
      <c r="A69" s="78" t="s">
        <v>133</v>
      </c>
      <c r="B69" s="177"/>
      <c r="C69" s="12"/>
    </row>
    <row r="70" spans="1:3" x14ac:dyDescent="0.25">
      <c r="A70" s="93" t="s">
        <v>147</v>
      </c>
      <c r="B70" s="81"/>
      <c r="C70" s="11"/>
    </row>
    <row r="71" spans="1:3" ht="15.75" thickBot="1" x14ac:dyDescent="0.3">
      <c r="A71" s="156" t="s">
        <v>118</v>
      </c>
      <c r="B71" s="125"/>
      <c r="C71" s="10"/>
    </row>
    <row r="72" spans="1:3" ht="15.75" thickTop="1" x14ac:dyDescent="0.25">
      <c r="A72" s="186" t="str">
        <f>IF(Data!W2=0,"Druh příjmu 65)*        �","Druh příjmu 65)*")</f>
        <v>Druh příjmu 65)*</v>
      </c>
      <c r="B72" s="187" t="s">
        <v>73</v>
      </c>
      <c r="C72" s="190"/>
    </row>
    <row r="73" spans="1:3" x14ac:dyDescent="0.25">
      <c r="A73" s="93" t="s">
        <v>4</v>
      </c>
      <c r="B73" s="81"/>
      <c r="C73" s="76"/>
    </row>
    <row r="74" spans="1:3" x14ac:dyDescent="0.25">
      <c r="A74" s="78" t="s">
        <v>133</v>
      </c>
      <c r="B74" s="177"/>
      <c r="C74" s="12"/>
    </row>
    <row r="75" spans="1:3" x14ac:dyDescent="0.25">
      <c r="A75" s="93" t="s">
        <v>147</v>
      </c>
      <c r="B75" s="81"/>
      <c r="C75" s="11"/>
    </row>
    <row r="76" spans="1:3" ht="15.75" thickBot="1" x14ac:dyDescent="0.3">
      <c r="A76" s="156" t="s">
        <v>118</v>
      </c>
      <c r="B76" s="130"/>
      <c r="C76" s="138"/>
    </row>
    <row r="77" spans="1:3" ht="15.75" thickTop="1" x14ac:dyDescent="0.25">
      <c r="A77" s="186" t="str">
        <f>IF(Data!W2=0,"Druh příjmu 65)*        �","Druh příjmu 65)*")</f>
        <v>Druh příjmu 65)*</v>
      </c>
      <c r="B77" s="187" t="s">
        <v>73</v>
      </c>
      <c r="C77" s="190"/>
    </row>
    <row r="78" spans="1:3" x14ac:dyDescent="0.25">
      <c r="A78" s="93" t="s">
        <v>4</v>
      </c>
      <c r="B78" s="81"/>
      <c r="C78" s="76"/>
    </row>
    <row r="79" spans="1:3" x14ac:dyDescent="0.25">
      <c r="A79" s="78" t="s">
        <v>133</v>
      </c>
      <c r="B79" s="177"/>
      <c r="C79" s="12"/>
    </row>
    <row r="80" spans="1:3" x14ac:dyDescent="0.25">
      <c r="A80" s="93" t="s">
        <v>147</v>
      </c>
      <c r="B80" s="81"/>
      <c r="C80" s="11"/>
    </row>
    <row r="81" spans="1:3" ht="15.75" thickBot="1" x14ac:dyDescent="0.3">
      <c r="A81" s="156" t="s">
        <v>118</v>
      </c>
      <c r="B81" s="130"/>
      <c r="C81" s="138"/>
    </row>
    <row r="82" spans="1:3" ht="15.75" thickTop="1" x14ac:dyDescent="0.25"/>
    <row r="83" spans="1:3" x14ac:dyDescent="0.25">
      <c r="A83" s="115" t="s">
        <v>109</v>
      </c>
      <c r="B83" s="307"/>
    </row>
    <row r="108" ht="15" customHeight="1" x14ac:dyDescent="0.25"/>
  </sheetData>
  <sheetProtection algorithmName="SHA-512" hashValue="44QfXLwPlqx8Ye6T+yOcDopm89aJF8hK3CcjI/rdg5F4CevEBMcHnHWfJaj8ZirYbojMxzCaL7BH5KUMzhceSg==" saltValue="tCkTBDuhPDPojBi6xDv8sg==" spinCount="100000" sheet="1" objects="1" scenarios="1"/>
  <mergeCells count="7">
    <mergeCell ref="A1:C1"/>
    <mergeCell ref="B3:C3"/>
    <mergeCell ref="B5:C5"/>
    <mergeCell ref="A9:C10"/>
    <mergeCell ref="B7:C7"/>
    <mergeCell ref="B8:C8"/>
    <mergeCell ref="B6:C6"/>
  </mergeCells>
  <conditionalFormatting sqref="A77:C81 C13:C1048576 A12:B1048576 F1:XFD1048576 C3:C5 C7 B3:B7 E13:E1048576 E1:E11 B9:C11 A4:A11 D1:D1048576">
    <cfRule type="containsText" dxfId="9" priority="45" operator="containsText" text="Vyberte druh příjmu">
      <formula>NOT(ISERROR(SEARCH("Vyberte druh příjmu",A1)))</formula>
    </cfRule>
    <cfRule type="containsText" dxfId="8" priority="70" operator="containsText" text="Vyberte zdroj příjmu">
      <formula>NOT(ISERROR(SEARCH("Vyberte zdroj příjmu",A1)))</formula>
    </cfRule>
  </conditionalFormatting>
  <conditionalFormatting sqref="B72 B67 B62 B57 B52 B47 B77 B37 B32 B27 B22 B17 B12 B42">
    <cfRule type="expression" dxfId="7" priority="22">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10 - Jakékoliv peněžité příjmy nebo jiné majetkové výhody a dary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C00-000000000000}">
          <x14:formula1>
            <xm:f>Data!$S$3:$S$12</xm:f>
          </x14:formula1>
          <xm:sqref>B72 B42 B32 B22 B12 B17 B27 B37 B77 B67 B57 B47 B52 B62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3"/>
  <dimension ref="A1:K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6" max="6" width="13.5703125" customWidth="1"/>
    <col min="7" max="7" width="10" customWidth="1"/>
    <col min="8" max="8" width="1.5703125" customWidth="1"/>
    <col min="11" max="11" width="9.28515625" customWidth="1"/>
    <col min="15" max="15" width="52.5703125" customWidth="1"/>
  </cols>
  <sheetData>
    <row r="1" spans="1:11"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f>Data!W2</f>
        <v>1</v>
      </c>
      <c r="K1" s="1"/>
    </row>
    <row r="2" spans="1:11" x14ac:dyDescent="0.25">
      <c r="K2" s="268"/>
    </row>
    <row r="3" spans="1:11" x14ac:dyDescent="0.25">
      <c r="A3" s="203" t="s">
        <v>320</v>
      </c>
      <c r="B3" s="495" t="s">
        <v>160</v>
      </c>
      <c r="C3" s="495"/>
      <c r="K3" s="1"/>
    </row>
    <row r="4" spans="1:11" x14ac:dyDescent="0.25">
      <c r="A4" s="112"/>
      <c r="B4" s="112" t="s">
        <v>82</v>
      </c>
      <c r="C4" s="114"/>
      <c r="K4" s="1"/>
    </row>
    <row r="5" spans="1:11" x14ac:dyDescent="0.25">
      <c r="A5" s="4" t="s">
        <v>161</v>
      </c>
      <c r="B5" s="490" t="str">
        <f>IF(Oznámení!B8="","",CONCATENATE(Oznámení!B8,", nar. ",TEXT(Oznámení!B9,"dd.mm.rrrr")))</f>
        <v/>
      </c>
      <c r="C5" s="491"/>
      <c r="K5" s="23"/>
    </row>
    <row r="6" spans="1:11" ht="15" customHeight="1" x14ac:dyDescent="0.25">
      <c r="A6" s="4" t="s">
        <v>162</v>
      </c>
      <c r="B6" s="490" t="str">
        <f>IF(Oznámení!B19="","",Oznámení!B19)</f>
        <v/>
      </c>
      <c r="C6" s="491"/>
      <c r="K6" s="8"/>
    </row>
    <row r="7" spans="1:11" ht="15" customHeight="1" x14ac:dyDescent="0.25">
      <c r="A7" s="4" t="s">
        <v>155</v>
      </c>
      <c r="B7" s="490" t="str">
        <f>IF(Data!W2=1,"Výstupní oznámení; řádné",IF(Data!W2=2,"Výstupní oznámení; doplnění",IF(Data!W2=0,"Výstupní oznámení;       ⃝   řádné              ⃝   doplnění")))</f>
        <v>Výstupní oznámení; řádné</v>
      </c>
      <c r="C7" s="491"/>
      <c r="K7" s="1"/>
    </row>
    <row r="8" spans="1:11" x14ac:dyDescent="0.25">
      <c r="A8" s="4" t="s">
        <v>156</v>
      </c>
      <c r="B8" s="492" t="str">
        <f>CONCATENATE(TEXT(Oznámení!B26,"dd.mm.rrrr")," - ",IF(Oznámení!B27="","",TEXT(Oznámení!B27,"dd.mm.rrrr")))</f>
        <v xml:space="preserve">01.01.2023 - </v>
      </c>
      <c r="C8" s="493"/>
      <c r="K8" s="1"/>
    </row>
    <row r="9" spans="1:11" x14ac:dyDescent="0.25">
      <c r="A9" s="435" t="s">
        <v>309</v>
      </c>
      <c r="B9" s="436"/>
      <c r="C9" s="437"/>
      <c r="K9" s="8"/>
    </row>
    <row r="10" spans="1:11" x14ac:dyDescent="0.25">
      <c r="A10" s="438"/>
      <c r="B10" s="439"/>
      <c r="C10" s="440"/>
      <c r="K10" s="1"/>
    </row>
    <row r="11" spans="1:11" x14ac:dyDescent="0.25">
      <c r="A11" s="205"/>
      <c r="B11" s="505" t="s">
        <v>148</v>
      </c>
      <c r="C11" s="506"/>
      <c r="K11" s="1"/>
    </row>
    <row r="12" spans="1:11" x14ac:dyDescent="0.25">
      <c r="A12" s="78" t="str">
        <f>IF(Data!W2=0,"Druh příjmu 65)*        �","Druh příjmu 65)*")</f>
        <v>Druh příjmu 65)*</v>
      </c>
      <c r="B12" s="210" t="s">
        <v>73</v>
      </c>
      <c r="K12" s="1"/>
    </row>
    <row r="13" spans="1:11" x14ac:dyDescent="0.25">
      <c r="A13" s="93" t="s">
        <v>4</v>
      </c>
      <c r="B13" s="81"/>
      <c r="C13" s="76"/>
      <c r="K13" s="1"/>
    </row>
    <row r="14" spans="1:11" x14ac:dyDescent="0.25">
      <c r="A14" s="78" t="s">
        <v>133</v>
      </c>
      <c r="B14" s="177"/>
      <c r="C14" s="12"/>
      <c r="K14" s="8"/>
    </row>
    <row r="15" spans="1:11" ht="15.75" thickBot="1" x14ac:dyDescent="0.3">
      <c r="A15" s="78" t="s">
        <v>118</v>
      </c>
      <c r="B15" s="125"/>
      <c r="C15" s="10"/>
      <c r="K15" s="1"/>
    </row>
    <row r="16" spans="1:11" ht="15.75" thickTop="1" x14ac:dyDescent="0.25">
      <c r="A16" s="186" t="str">
        <f>IF(Data!W2=0,"Druh příjmu 65)*        �","Druh příjmu 65)*")</f>
        <v>Druh příjmu 65)*</v>
      </c>
      <c r="B16" s="187" t="s">
        <v>73</v>
      </c>
      <c r="C16" s="190"/>
      <c r="K16" s="38"/>
    </row>
    <row r="17" spans="1:11" x14ac:dyDescent="0.25">
      <c r="A17" s="93" t="s">
        <v>4</v>
      </c>
      <c r="B17" s="81"/>
      <c r="C17" s="76"/>
      <c r="K17" s="8"/>
    </row>
    <row r="18" spans="1:11" x14ac:dyDescent="0.25">
      <c r="A18" s="78" t="s">
        <v>133</v>
      </c>
      <c r="B18" s="177"/>
      <c r="C18" s="12"/>
      <c r="K18" s="1"/>
    </row>
    <row r="19" spans="1:11" ht="15.75" thickBot="1" x14ac:dyDescent="0.3">
      <c r="A19" s="78" t="s">
        <v>118</v>
      </c>
      <c r="B19" s="125"/>
      <c r="C19" s="10"/>
      <c r="K19" s="1"/>
    </row>
    <row r="20" spans="1:11" ht="15.75" thickTop="1" x14ac:dyDescent="0.25">
      <c r="A20" s="186" t="str">
        <f>IF(Data!W2=0,"Druh příjmu 65)*        �","Druh příjmu 65)*")</f>
        <v>Druh příjmu 65)*</v>
      </c>
      <c r="B20" s="187" t="s">
        <v>73</v>
      </c>
      <c r="C20" s="190"/>
      <c r="K20" s="1"/>
    </row>
    <row r="21" spans="1:11" x14ac:dyDescent="0.25">
      <c r="A21" s="93" t="s">
        <v>4</v>
      </c>
      <c r="B21" s="81"/>
      <c r="C21" s="76"/>
    </row>
    <row r="22" spans="1:11" x14ac:dyDescent="0.25">
      <c r="A22" s="78" t="s">
        <v>133</v>
      </c>
      <c r="B22" s="177"/>
      <c r="C22" s="12"/>
      <c r="K22" s="1"/>
    </row>
    <row r="23" spans="1:11" ht="15.75" thickBot="1" x14ac:dyDescent="0.3">
      <c r="A23" s="78" t="s">
        <v>118</v>
      </c>
      <c r="B23" s="125"/>
      <c r="C23" s="10"/>
    </row>
    <row r="24" spans="1:11" ht="15.75" thickTop="1" x14ac:dyDescent="0.25">
      <c r="A24" s="186" t="str">
        <f>IF(Data!W2=0,"Druh příjmu 65)*        �","Druh příjmu 65)*")</f>
        <v>Druh příjmu 65)*</v>
      </c>
      <c r="B24" s="187" t="s">
        <v>73</v>
      </c>
      <c r="C24" s="190"/>
    </row>
    <row r="25" spans="1:11" x14ac:dyDescent="0.25">
      <c r="A25" s="93" t="s">
        <v>4</v>
      </c>
      <c r="B25" s="81"/>
      <c r="C25" s="76"/>
    </row>
    <row r="26" spans="1:11" x14ac:dyDescent="0.25">
      <c r="A26" s="78" t="s">
        <v>133</v>
      </c>
      <c r="B26" s="177"/>
      <c r="C26" s="12"/>
    </row>
    <row r="27" spans="1:11" ht="15.75" thickBot="1" x14ac:dyDescent="0.3">
      <c r="A27" s="78" t="s">
        <v>118</v>
      </c>
      <c r="B27" s="125"/>
      <c r="C27" s="10"/>
    </row>
    <row r="28" spans="1:11" ht="15.75" thickTop="1" x14ac:dyDescent="0.25">
      <c r="A28" s="186" t="str">
        <f>IF(Data!W2=0,"Druh příjmu 65)*        �","Druh příjmu 65)*")</f>
        <v>Druh příjmu 65)*</v>
      </c>
      <c r="B28" s="187" t="s">
        <v>73</v>
      </c>
      <c r="C28" s="190"/>
    </row>
    <row r="29" spans="1:11" x14ac:dyDescent="0.25">
      <c r="A29" s="93" t="s">
        <v>4</v>
      </c>
      <c r="B29" s="81"/>
      <c r="C29" s="76"/>
    </row>
    <row r="30" spans="1:11" x14ac:dyDescent="0.25">
      <c r="A30" s="78" t="s">
        <v>133</v>
      </c>
      <c r="B30" s="177"/>
      <c r="C30" s="12"/>
    </row>
    <row r="31" spans="1:11" ht="15.75" thickBot="1" x14ac:dyDescent="0.3">
      <c r="A31" s="78" t="s">
        <v>118</v>
      </c>
      <c r="B31" s="125"/>
      <c r="C31" s="10"/>
    </row>
    <row r="32" spans="1:11" ht="15.75" thickTop="1" x14ac:dyDescent="0.25">
      <c r="A32" s="186" t="str">
        <f>IF(Data!W2=0,"Druh příjmu 65)*        �","Druh příjmu 65)*")</f>
        <v>Druh příjmu 65)*</v>
      </c>
      <c r="B32" s="187" t="s">
        <v>73</v>
      </c>
      <c r="C32" s="190"/>
    </row>
    <row r="33" spans="1:3" x14ac:dyDescent="0.25">
      <c r="A33" s="93" t="s">
        <v>4</v>
      </c>
      <c r="B33" s="81"/>
      <c r="C33" s="76"/>
    </row>
    <row r="34" spans="1:3" x14ac:dyDescent="0.25">
      <c r="A34" s="78" t="s">
        <v>133</v>
      </c>
      <c r="B34" s="177"/>
      <c r="C34" s="12"/>
    </row>
    <row r="35" spans="1:3" ht="15.75" thickBot="1" x14ac:dyDescent="0.3">
      <c r="A35" s="78" t="s">
        <v>118</v>
      </c>
      <c r="B35" s="125"/>
      <c r="C35" s="10"/>
    </row>
    <row r="36" spans="1:3" ht="15.75" thickTop="1" x14ac:dyDescent="0.25">
      <c r="A36" s="186" t="str">
        <f>IF(Data!W2=0,"Druh příjmu 65)*        �","Druh příjmu 65)*")</f>
        <v>Druh příjmu 65)*</v>
      </c>
      <c r="B36" s="187" t="s">
        <v>73</v>
      </c>
      <c r="C36" s="190"/>
    </row>
    <row r="37" spans="1:3" x14ac:dyDescent="0.25">
      <c r="A37" s="93" t="s">
        <v>4</v>
      </c>
      <c r="B37" s="81"/>
      <c r="C37" s="76"/>
    </row>
    <row r="38" spans="1:3" x14ac:dyDescent="0.25">
      <c r="A38" s="78" t="s">
        <v>133</v>
      </c>
      <c r="B38" s="177"/>
      <c r="C38" s="12"/>
    </row>
    <row r="39" spans="1:3" ht="15.75" thickBot="1" x14ac:dyDescent="0.3">
      <c r="A39" s="78" t="s">
        <v>118</v>
      </c>
      <c r="B39" s="130"/>
      <c r="C39" s="138"/>
    </row>
    <row r="40" spans="1:3" ht="15.75" thickTop="1" x14ac:dyDescent="0.25">
      <c r="A40" s="186" t="str">
        <f>IF(Data!W2=0,"Druh příjmu 65)*        �","Druh příjmu 65)*")</f>
        <v>Druh příjmu 65)*</v>
      </c>
      <c r="B40" s="187" t="s">
        <v>73</v>
      </c>
      <c r="C40" s="190"/>
    </row>
    <row r="41" spans="1:3" x14ac:dyDescent="0.25">
      <c r="A41" s="93" t="s">
        <v>4</v>
      </c>
      <c r="B41" s="81"/>
      <c r="C41" s="76"/>
    </row>
    <row r="42" spans="1:3" x14ac:dyDescent="0.25">
      <c r="A42" s="78" t="s">
        <v>133</v>
      </c>
      <c r="B42" s="177"/>
      <c r="C42" s="12"/>
    </row>
    <row r="43" spans="1:3" ht="15.75" thickBot="1" x14ac:dyDescent="0.3">
      <c r="A43" s="78" t="s">
        <v>118</v>
      </c>
      <c r="B43" s="130"/>
      <c r="C43" s="138"/>
    </row>
    <row r="44" spans="1:3" ht="15.75" thickTop="1" x14ac:dyDescent="0.25">
      <c r="A44" s="186" t="str">
        <f>IF(Data!W2=0,"Druh příjmu 65)*        �","Druh příjmu 65)*")</f>
        <v>Druh příjmu 65)*</v>
      </c>
      <c r="B44" s="187" t="s">
        <v>73</v>
      </c>
      <c r="C44" s="190"/>
    </row>
    <row r="45" spans="1:3" x14ac:dyDescent="0.25">
      <c r="A45" s="93" t="s">
        <v>4</v>
      </c>
      <c r="B45" s="81"/>
      <c r="C45" s="76"/>
    </row>
    <row r="46" spans="1:3" x14ac:dyDescent="0.25">
      <c r="A46" s="78" t="s">
        <v>133</v>
      </c>
      <c r="B46" s="177"/>
      <c r="C46" s="12"/>
    </row>
    <row r="47" spans="1:3" ht="15.75" thickBot="1" x14ac:dyDescent="0.3">
      <c r="A47" s="155" t="s">
        <v>118</v>
      </c>
      <c r="B47" s="130"/>
      <c r="C47" s="138"/>
    </row>
    <row r="48" spans="1:3" ht="15.75" thickTop="1" x14ac:dyDescent="0.25">
      <c r="A48" s="78" t="str">
        <f>IF(Data!W2=0,"Druh příjmu 65)*        �","Druh příjmu 65)*")</f>
        <v>Druh příjmu 65)*</v>
      </c>
      <c r="B48" s="81" t="s">
        <v>73</v>
      </c>
      <c r="C48" s="12"/>
    </row>
    <row r="49" spans="1:3" x14ac:dyDescent="0.25">
      <c r="A49" s="93" t="s">
        <v>4</v>
      </c>
      <c r="B49" s="81"/>
      <c r="C49" s="76"/>
    </row>
    <row r="50" spans="1:3" x14ac:dyDescent="0.25">
      <c r="A50" s="78" t="s">
        <v>133</v>
      </c>
      <c r="B50" s="177"/>
      <c r="C50" s="12"/>
    </row>
    <row r="51" spans="1:3" ht="15.75" thickBot="1" x14ac:dyDescent="0.3">
      <c r="A51" s="156" t="s">
        <v>118</v>
      </c>
      <c r="B51" s="130"/>
      <c r="C51" s="138"/>
    </row>
    <row r="52" spans="1:3" ht="15.75" thickTop="1" x14ac:dyDescent="0.25">
      <c r="A52" s="186" t="str">
        <f>IF(Data!W2=0,"Druh příjmu 65)*        �","Druh příjmu 65)*")</f>
        <v>Druh příjmu 65)*</v>
      </c>
      <c r="B52" s="187" t="s">
        <v>73</v>
      </c>
      <c r="C52" s="190"/>
    </row>
    <row r="53" spans="1:3" x14ac:dyDescent="0.25">
      <c r="A53" s="93" t="s">
        <v>4</v>
      </c>
      <c r="B53" s="81"/>
      <c r="C53" s="76"/>
    </row>
    <row r="54" spans="1:3" x14ac:dyDescent="0.25">
      <c r="A54" s="78" t="s">
        <v>133</v>
      </c>
      <c r="B54" s="177"/>
      <c r="C54" s="12"/>
    </row>
    <row r="55" spans="1:3" ht="15.75" thickBot="1" x14ac:dyDescent="0.3">
      <c r="A55" s="78" t="s">
        <v>118</v>
      </c>
      <c r="B55" s="125"/>
      <c r="C55" s="10"/>
    </row>
    <row r="56" spans="1:3" ht="15.75" thickTop="1" x14ac:dyDescent="0.25">
      <c r="A56" s="186" t="str">
        <f>IF(Data!W2=0,"Druh příjmu 65)*        �","Druh příjmu 65)*")</f>
        <v>Druh příjmu 65)*</v>
      </c>
      <c r="B56" s="187" t="s">
        <v>73</v>
      </c>
      <c r="C56" s="190"/>
    </row>
    <row r="57" spans="1:3" x14ac:dyDescent="0.25">
      <c r="A57" s="93" t="s">
        <v>4</v>
      </c>
      <c r="B57" s="81"/>
      <c r="C57" s="76"/>
    </row>
    <row r="58" spans="1:3" x14ac:dyDescent="0.25">
      <c r="A58" s="78" t="s">
        <v>133</v>
      </c>
      <c r="B58" s="177"/>
      <c r="C58" s="12"/>
    </row>
    <row r="59" spans="1:3" ht="15.75" thickBot="1" x14ac:dyDescent="0.3">
      <c r="A59" s="78" t="s">
        <v>118</v>
      </c>
      <c r="B59" s="125"/>
      <c r="C59" s="10"/>
    </row>
    <row r="60" spans="1:3" ht="15.75" thickTop="1" x14ac:dyDescent="0.25">
      <c r="A60" s="186" t="str">
        <f>IF(Data!W2=0,"Druh příjmu 65)*        �","Druh příjmu 65)*")</f>
        <v>Druh příjmu 65)*</v>
      </c>
      <c r="B60" s="187" t="s">
        <v>73</v>
      </c>
      <c r="C60" s="190"/>
    </row>
    <row r="61" spans="1:3" x14ac:dyDescent="0.25">
      <c r="A61" s="93" t="s">
        <v>4</v>
      </c>
      <c r="B61" s="81"/>
      <c r="C61" s="76"/>
    </row>
    <row r="62" spans="1:3" x14ac:dyDescent="0.25">
      <c r="A62" s="78" t="s">
        <v>133</v>
      </c>
      <c r="B62" s="177"/>
      <c r="C62" s="12"/>
    </row>
    <row r="63" spans="1:3" ht="15.75" thickBot="1" x14ac:dyDescent="0.3">
      <c r="A63" s="78" t="s">
        <v>118</v>
      </c>
      <c r="B63" s="125"/>
      <c r="C63" s="10"/>
    </row>
    <row r="64" spans="1:3" ht="15.75" thickTop="1" x14ac:dyDescent="0.25">
      <c r="A64" s="186" t="str">
        <f>IF(Data!W2=0,"Druh příjmu 65)*        �","Druh příjmu 65)*")</f>
        <v>Druh příjmu 65)*</v>
      </c>
      <c r="B64" s="187" t="s">
        <v>73</v>
      </c>
      <c r="C64" s="190"/>
    </row>
    <row r="65" spans="1:3" x14ac:dyDescent="0.25">
      <c r="A65" s="93" t="s">
        <v>4</v>
      </c>
      <c r="B65" s="81"/>
      <c r="C65" s="76"/>
    </row>
    <row r="66" spans="1:3" x14ac:dyDescent="0.25">
      <c r="A66" s="78" t="s">
        <v>133</v>
      </c>
      <c r="B66" s="177"/>
      <c r="C66" s="12"/>
    </row>
    <row r="67" spans="1:3" ht="15.75" thickBot="1" x14ac:dyDescent="0.3">
      <c r="A67" s="78" t="s">
        <v>118</v>
      </c>
      <c r="B67" s="125"/>
      <c r="C67" s="10"/>
    </row>
    <row r="68" spans="1:3" ht="15.75" thickTop="1" x14ac:dyDescent="0.25">
      <c r="A68" s="186" t="str">
        <f>IF(Data!W2=0,"Druh příjmu 65)*        �","Druh příjmu 65)*")</f>
        <v>Druh příjmu 65)*</v>
      </c>
      <c r="B68" s="187" t="s">
        <v>73</v>
      </c>
      <c r="C68" s="190"/>
    </row>
    <row r="69" spans="1:3" x14ac:dyDescent="0.25">
      <c r="A69" s="93" t="s">
        <v>4</v>
      </c>
      <c r="B69" s="81"/>
      <c r="C69" s="76"/>
    </row>
    <row r="70" spans="1:3" x14ac:dyDescent="0.25">
      <c r="A70" s="78" t="s">
        <v>133</v>
      </c>
      <c r="B70" s="177"/>
      <c r="C70" s="12"/>
    </row>
    <row r="71" spans="1:3" ht="15.75" thickBot="1" x14ac:dyDescent="0.3">
      <c r="A71" s="78" t="s">
        <v>118</v>
      </c>
      <c r="B71" s="125"/>
      <c r="C71" s="10"/>
    </row>
    <row r="72" spans="1:3" ht="15.75" thickTop="1" x14ac:dyDescent="0.25">
      <c r="A72" s="186" t="str">
        <f>IF(Data!W2=0,"Druh příjmu 65)*        �","Druh příjmu 65)*")</f>
        <v>Druh příjmu 65)*</v>
      </c>
      <c r="B72" s="187" t="s">
        <v>73</v>
      </c>
      <c r="C72" s="190"/>
    </row>
    <row r="73" spans="1:3" x14ac:dyDescent="0.25">
      <c r="A73" s="93" t="s">
        <v>4</v>
      </c>
      <c r="B73" s="81"/>
      <c r="C73" s="76"/>
    </row>
    <row r="74" spans="1:3" x14ac:dyDescent="0.25">
      <c r="A74" s="78" t="s">
        <v>133</v>
      </c>
      <c r="B74" s="177"/>
      <c r="C74" s="12"/>
    </row>
    <row r="75" spans="1:3" ht="15.75" thickBot="1" x14ac:dyDescent="0.3">
      <c r="A75" s="78" t="s">
        <v>118</v>
      </c>
      <c r="B75" s="130"/>
      <c r="C75" s="138"/>
    </row>
    <row r="76" spans="1:3" ht="15.75" thickTop="1" x14ac:dyDescent="0.25">
      <c r="A76" s="186" t="str">
        <f>IF(Data!W2=0,"Druh příjmu 65)*        �","Druh příjmu 65)*")</f>
        <v>Druh příjmu 65)*</v>
      </c>
      <c r="B76" s="187" t="s">
        <v>73</v>
      </c>
      <c r="C76" s="190"/>
    </row>
    <row r="77" spans="1:3" x14ac:dyDescent="0.25">
      <c r="A77" s="93" t="s">
        <v>4</v>
      </c>
      <c r="B77" s="81"/>
      <c r="C77" s="76"/>
    </row>
    <row r="78" spans="1:3" x14ac:dyDescent="0.25">
      <c r="A78" s="78" t="s">
        <v>133</v>
      </c>
      <c r="B78" s="177"/>
      <c r="C78" s="12"/>
    </row>
    <row r="79" spans="1:3" ht="15.75" thickBot="1" x14ac:dyDescent="0.3">
      <c r="A79" s="78" t="s">
        <v>118</v>
      </c>
      <c r="B79" s="130"/>
      <c r="C79" s="138"/>
    </row>
    <row r="80" spans="1:3" ht="15.75" thickTop="1" x14ac:dyDescent="0.25">
      <c r="A80" s="186" t="str">
        <f>IF(Data!W2=0,"Druh příjmu 65)*        �","Druh příjmu 65)*")</f>
        <v>Druh příjmu 65)*</v>
      </c>
      <c r="B80" s="187" t="s">
        <v>73</v>
      </c>
      <c r="C80" s="190"/>
    </row>
    <row r="81" spans="1:3" x14ac:dyDescent="0.25">
      <c r="A81" s="93" t="s">
        <v>4</v>
      </c>
      <c r="B81" s="81"/>
      <c r="C81" s="76"/>
    </row>
    <row r="82" spans="1:3" x14ac:dyDescent="0.25">
      <c r="A82" s="78" t="s">
        <v>133</v>
      </c>
      <c r="B82" s="177"/>
      <c r="C82" s="12"/>
    </row>
    <row r="83" spans="1:3" ht="15.75" thickBot="1" x14ac:dyDescent="0.3">
      <c r="A83" s="156" t="s">
        <v>118</v>
      </c>
      <c r="B83" s="130"/>
      <c r="C83" s="138"/>
    </row>
    <row r="84" spans="1:3" ht="15.75" thickTop="1" x14ac:dyDescent="0.25"/>
    <row r="85" spans="1:3" x14ac:dyDescent="0.25">
      <c r="A85" s="115" t="s">
        <v>109</v>
      </c>
      <c r="B85" s="307"/>
    </row>
    <row r="108" ht="15" customHeight="1" x14ac:dyDescent="0.25"/>
  </sheetData>
  <sheetProtection algorithmName="SHA-512" hashValue="fGioSb7M7iBnp6AbqMsXm2bdX6KyGaq64hCE36tNW52bixkCvCDLeyC5MS1Fk+bSAG59XOoIqKuUsc2Kx+Ky8g==" saltValue="lIgqtvt8xAcD9RcY4S0zjg==" spinCount="100000" sheet="1" objects="1" scenarios="1"/>
  <mergeCells count="8">
    <mergeCell ref="A1:C1"/>
    <mergeCell ref="B3:C3"/>
    <mergeCell ref="B11:C11"/>
    <mergeCell ref="B5:C5"/>
    <mergeCell ref="A9:C10"/>
    <mergeCell ref="B7:C7"/>
    <mergeCell ref="B8:C8"/>
    <mergeCell ref="B6:C6"/>
  </mergeCells>
  <conditionalFormatting sqref="C3:C5 A4:A6 B3:B6">
    <cfRule type="containsText" dxfId="6" priority="163" operator="containsText" text="Vyberte typ vlastnictví">
      <formula>NOT(ISERROR(SEARCH("Vyberte typ vlastnictví",A3)))</formula>
    </cfRule>
  </conditionalFormatting>
  <conditionalFormatting sqref="A73:C73 A69:C69 A65:C65 A61:C61 A57:C57 A53:C53 A49:C49 A77:C77 A81:C81 A50:B50 A54:B54 A58:B58 A62:B62 A66:B66 A70:B70 A74:B74 A78:B78 A82:B82 A48:B48 A52:B52 A56:B56 A60:B60 A64:B64 A68:B68 A72:B72 A76:B76 A80:B80 A85 A37:C37 A33:C33 A29:C29 A25:C25 A21:C21 A17:C17 A13:C13 A14:B14 K1:K14 A41:C41 A45:C45 A18:B18 A22:B22 A26:B26 A30:B30 A34:B34 A38:B38 A42:B42 A46:B46 A12:B12 A16:B16 A20:B20 A24:B24 A28:B28 A32:B32 A36:B36 A40:B40 A44:B44">
    <cfRule type="containsText" dxfId="5" priority="223" operator="containsText" text="Vyberte druh příjmu">
      <formula>NOT(ISERROR(SEARCH("Vyberte druh příjmu",A1)))</formula>
    </cfRule>
  </conditionalFormatting>
  <conditionalFormatting sqref="B72 B68 B64 B60 B56 B52 B48 B76 B80 B36 B32 B28 B24 B20 B16 B12 B40 B44">
    <cfRule type="expression" dxfId="4" priority="44">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&amp;P&amp;R&amp;9List č. 10 - Jakékoliv peněžité příjmy nebo jiné majetkové výhody a dary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D00-000000000000}">
          <x14:formula1>
            <xm:f>Data!$S$3:$S$12</xm:f>
          </x14:formula1>
          <xm:sqref>B72 B28 B20 B12 B16 B24 B32 B40 B44 B36 B64 B56 B48 B52 B60 B68 B76 B80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4"/>
  <dimension ref="A1:P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28515625" customWidth="1"/>
    <col min="16" max="16" width="13.7109375" customWidth="1"/>
  </cols>
  <sheetData>
    <row r="1" spans="1:16"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P1" s="1"/>
    </row>
    <row r="2" spans="1:16" x14ac:dyDescent="0.25">
      <c r="P2" s="267"/>
    </row>
    <row r="3" spans="1:16" x14ac:dyDescent="0.25">
      <c r="A3" s="203" t="s">
        <v>320</v>
      </c>
      <c r="B3" s="495" t="s">
        <v>146</v>
      </c>
      <c r="C3" s="495"/>
      <c r="P3" s="1"/>
    </row>
    <row r="4" spans="1:16" x14ac:dyDescent="0.25">
      <c r="A4" s="112"/>
      <c r="B4" s="112" t="s">
        <v>82</v>
      </c>
      <c r="C4" s="114"/>
      <c r="P4" s="1"/>
    </row>
    <row r="5" spans="1:16" x14ac:dyDescent="0.25">
      <c r="A5" s="4" t="s">
        <v>161</v>
      </c>
      <c r="B5" s="490" t="str">
        <f>IF(Oznámení!B8="","",CONCATENATE(Oznámení!B8,", nar. ",TEXT(Oznámení!B9,"dd.mm.rrrr")))</f>
        <v/>
      </c>
      <c r="C5" s="491"/>
      <c r="P5" s="1"/>
    </row>
    <row r="6" spans="1:16" ht="15" customHeight="1" x14ac:dyDescent="0.25">
      <c r="A6" s="4" t="s">
        <v>162</v>
      </c>
      <c r="B6" s="490" t="str">
        <f>IF(Oznámení!B19="","",Oznámení!B19)</f>
        <v/>
      </c>
      <c r="C6" s="491"/>
      <c r="P6" s="8"/>
    </row>
    <row r="7" spans="1:16" ht="15" customHeight="1" x14ac:dyDescent="0.25">
      <c r="A7" s="4" t="s">
        <v>155</v>
      </c>
      <c r="B7" s="490" t="str">
        <f>IF(Data!W2=1,"Výstupní oznámení; řádné",IF(Data!W2=2,"Výstupní oznámení; doplnění",IF(Data!W2=0,"Výstupní oznámení;       ⃝   řádné              ⃝   doplnění")))</f>
        <v>Výstupní oznámení; řádné</v>
      </c>
      <c r="C7" s="491"/>
      <c r="P7" s="1"/>
    </row>
    <row r="8" spans="1:16" x14ac:dyDescent="0.25">
      <c r="A8" s="4" t="s">
        <v>156</v>
      </c>
      <c r="B8" s="492" t="str">
        <f>CONCATENATE(TEXT(Oznámení!B26,"dd.mm.rrrr")," - ",IF(Oznámení!B27="","",TEXT(Oznámení!B27,"dd.mm.rrrr")))</f>
        <v xml:space="preserve">01.01.2023 - </v>
      </c>
      <c r="C8" s="493"/>
      <c r="P8" s="1"/>
    </row>
    <row r="9" spans="1:16" x14ac:dyDescent="0.25">
      <c r="A9" s="435" t="s">
        <v>307</v>
      </c>
      <c r="B9" s="436"/>
      <c r="C9" s="437"/>
      <c r="P9" s="8"/>
    </row>
    <row r="10" spans="1:16" x14ac:dyDescent="0.25">
      <c r="A10" s="438"/>
      <c r="B10" s="439"/>
      <c r="C10" s="440"/>
    </row>
    <row r="11" spans="1:16" x14ac:dyDescent="0.25">
      <c r="A11" s="128"/>
      <c r="B11" s="140" t="str">
        <f>IF(C9="Ne","Věřitel - právnická osoba","Věřitel - právnická osoba*")</f>
        <v>Věřitel - právnická osoba*</v>
      </c>
      <c r="C11" s="123"/>
    </row>
    <row r="12" spans="1:16" x14ac:dyDescent="0.25">
      <c r="A12" s="93" t="s">
        <v>122</v>
      </c>
      <c r="B12" s="210"/>
      <c r="C12" s="33"/>
    </row>
    <row r="13" spans="1:16" x14ac:dyDescent="0.25">
      <c r="A13" s="94" t="s">
        <v>137</v>
      </c>
      <c r="B13" s="177"/>
      <c r="C13" s="33"/>
    </row>
    <row r="14" spans="1:16" x14ac:dyDescent="0.25">
      <c r="A14" s="80" t="s">
        <v>138</v>
      </c>
      <c r="B14" s="86"/>
      <c r="C14" s="90"/>
    </row>
    <row r="15" spans="1:16" x14ac:dyDescent="0.25">
      <c r="A15" s="95" t="s">
        <v>139</v>
      </c>
      <c r="B15" s="194"/>
      <c r="C15" s="14"/>
    </row>
    <row r="16" spans="1:16" x14ac:dyDescent="0.25">
      <c r="A16" s="512" t="s">
        <v>140</v>
      </c>
      <c r="B16" s="512"/>
      <c r="C16" s="512"/>
    </row>
    <row r="17" spans="1:3" x14ac:dyDescent="0.25">
      <c r="A17" s="92" t="s">
        <v>111</v>
      </c>
      <c r="B17" s="81"/>
      <c r="C17" s="90"/>
    </row>
    <row r="18" spans="1:3" x14ac:dyDescent="0.25">
      <c r="A18" s="92" t="s">
        <v>142</v>
      </c>
      <c r="B18" s="81"/>
      <c r="C18" s="90"/>
    </row>
    <row r="19" spans="1:3" x14ac:dyDescent="0.25">
      <c r="A19" s="49" t="s">
        <v>119</v>
      </c>
      <c r="B19" s="125"/>
      <c r="C19" s="10"/>
    </row>
    <row r="20" spans="1:3" x14ac:dyDescent="0.25">
      <c r="A20" s="128"/>
      <c r="B20" s="140" t="str">
        <f>IF(C18="Ne","Věřitel - právnická osoba","Věřitel - právnická osoba*")</f>
        <v>Věřitel - právnická osoba*</v>
      </c>
      <c r="C20" s="123"/>
    </row>
    <row r="21" spans="1:3" x14ac:dyDescent="0.25">
      <c r="A21" s="93" t="s">
        <v>122</v>
      </c>
      <c r="B21" s="84"/>
      <c r="C21" s="33"/>
    </row>
    <row r="22" spans="1:3" x14ac:dyDescent="0.25">
      <c r="A22" s="94" t="s">
        <v>137</v>
      </c>
      <c r="B22" s="177"/>
      <c r="C22" s="33"/>
    </row>
    <row r="23" spans="1:3" x14ac:dyDescent="0.25">
      <c r="A23" s="80" t="s">
        <v>138</v>
      </c>
      <c r="B23" s="86"/>
      <c r="C23" s="90"/>
    </row>
    <row r="24" spans="1:3" x14ac:dyDescent="0.25">
      <c r="A24" s="95" t="s">
        <v>139</v>
      </c>
      <c r="B24" s="194"/>
      <c r="C24" s="14"/>
    </row>
    <row r="25" spans="1:3" x14ac:dyDescent="0.25">
      <c r="A25" s="512" t="s">
        <v>140</v>
      </c>
      <c r="B25" s="512"/>
      <c r="C25" s="512"/>
    </row>
    <row r="26" spans="1:3" x14ac:dyDescent="0.25">
      <c r="A26" s="124" t="s">
        <v>111</v>
      </c>
      <c r="B26" s="81"/>
      <c r="C26" s="90"/>
    </row>
    <row r="27" spans="1:3" x14ac:dyDescent="0.25">
      <c r="A27" s="124" t="s">
        <v>142</v>
      </c>
      <c r="B27" s="81"/>
      <c r="C27" s="90"/>
    </row>
    <row r="28" spans="1:3" x14ac:dyDescent="0.25">
      <c r="A28" s="49" t="s">
        <v>119</v>
      </c>
      <c r="B28" s="125"/>
      <c r="C28" s="10"/>
    </row>
    <row r="29" spans="1:3" x14ac:dyDescent="0.25">
      <c r="A29" s="128"/>
      <c r="B29" s="140" t="s">
        <v>123</v>
      </c>
      <c r="C29" s="123"/>
    </row>
    <row r="30" spans="1:3" x14ac:dyDescent="0.25">
      <c r="A30" s="93" t="s">
        <v>122</v>
      </c>
      <c r="B30" s="84"/>
      <c r="C30" s="33"/>
    </row>
    <row r="31" spans="1:3" x14ac:dyDescent="0.25">
      <c r="A31" s="94" t="s">
        <v>137</v>
      </c>
      <c r="B31" s="177"/>
      <c r="C31" s="33"/>
    </row>
    <row r="32" spans="1:3" x14ac:dyDescent="0.25">
      <c r="A32" s="80" t="s">
        <v>138</v>
      </c>
      <c r="B32" s="86"/>
      <c r="C32" s="90"/>
    </row>
    <row r="33" spans="1:4" x14ac:dyDescent="0.25">
      <c r="A33" s="95" t="s">
        <v>139</v>
      </c>
      <c r="B33" s="194"/>
      <c r="C33" s="14"/>
    </row>
    <row r="34" spans="1:4" x14ac:dyDescent="0.25">
      <c r="A34" s="512" t="s">
        <v>140</v>
      </c>
      <c r="B34" s="512"/>
      <c r="C34" s="512"/>
    </row>
    <row r="35" spans="1:4" x14ac:dyDescent="0.25">
      <c r="A35" s="124" t="s">
        <v>111</v>
      </c>
      <c r="B35" s="81"/>
      <c r="C35" s="90"/>
    </row>
    <row r="36" spans="1:4" x14ac:dyDescent="0.25">
      <c r="A36" s="124" t="s">
        <v>142</v>
      </c>
      <c r="B36" s="81"/>
      <c r="C36" s="90"/>
    </row>
    <row r="37" spans="1:4" x14ac:dyDescent="0.25">
      <c r="A37" s="49" t="s">
        <v>119</v>
      </c>
      <c r="B37" s="125"/>
      <c r="C37" s="10"/>
    </row>
    <row r="38" spans="1:4" x14ac:dyDescent="0.25">
      <c r="A38" s="128"/>
      <c r="B38" s="140" t="s">
        <v>123</v>
      </c>
      <c r="C38" s="123"/>
    </row>
    <row r="39" spans="1:4" x14ac:dyDescent="0.25">
      <c r="A39" s="93" t="s">
        <v>122</v>
      </c>
      <c r="B39" s="84"/>
      <c r="C39" s="33"/>
    </row>
    <row r="40" spans="1:4" x14ac:dyDescent="0.25">
      <c r="A40" s="94" t="s">
        <v>137</v>
      </c>
      <c r="B40" s="177"/>
      <c r="C40" s="33"/>
    </row>
    <row r="41" spans="1:4" x14ac:dyDescent="0.25">
      <c r="A41" s="80" t="s">
        <v>138</v>
      </c>
      <c r="B41" s="86"/>
      <c r="C41" s="90"/>
    </row>
    <row r="42" spans="1:4" x14ac:dyDescent="0.25">
      <c r="A42" s="95" t="s">
        <v>139</v>
      </c>
      <c r="B42" s="194"/>
      <c r="C42" s="14"/>
    </row>
    <row r="43" spans="1:4" x14ac:dyDescent="0.25">
      <c r="A43" s="512" t="s">
        <v>140</v>
      </c>
      <c r="B43" s="512"/>
      <c r="C43" s="512"/>
    </row>
    <row r="44" spans="1:4" x14ac:dyDescent="0.25">
      <c r="A44" s="124" t="s">
        <v>111</v>
      </c>
      <c r="B44" s="81"/>
      <c r="C44" s="90"/>
    </row>
    <row r="45" spans="1:4" x14ac:dyDescent="0.25">
      <c r="A45" s="124" t="s">
        <v>142</v>
      </c>
      <c r="B45" s="81"/>
      <c r="C45" s="90"/>
    </row>
    <row r="46" spans="1:4" x14ac:dyDescent="0.25">
      <c r="A46" s="49" t="s">
        <v>119</v>
      </c>
      <c r="B46" s="125"/>
      <c r="C46" s="10"/>
    </row>
    <row r="47" spans="1:4" x14ac:dyDescent="0.25">
      <c r="A47" s="128"/>
      <c r="B47" s="140" t="s">
        <v>124</v>
      </c>
      <c r="C47" s="123"/>
      <c r="D47" s="286"/>
    </row>
    <row r="48" spans="1:4" x14ac:dyDescent="0.25">
      <c r="A48" s="93" t="s">
        <v>122</v>
      </c>
      <c r="B48" s="84"/>
      <c r="C48" s="33"/>
      <c r="D48" s="286"/>
    </row>
    <row r="49" spans="1:4" x14ac:dyDescent="0.25">
      <c r="A49" s="94" t="s">
        <v>137</v>
      </c>
      <c r="B49" s="177"/>
      <c r="C49" s="33"/>
      <c r="D49" s="286"/>
    </row>
    <row r="50" spans="1:4" x14ac:dyDescent="0.25">
      <c r="A50" s="92" t="s">
        <v>147</v>
      </c>
      <c r="B50" s="81"/>
      <c r="C50" s="90"/>
      <c r="D50" s="286"/>
    </row>
    <row r="51" spans="1:4" x14ac:dyDescent="0.25">
      <c r="A51" s="49" t="s">
        <v>119</v>
      </c>
      <c r="B51" s="81"/>
      <c r="C51" s="10"/>
      <c r="D51" s="286"/>
    </row>
    <row r="52" spans="1:4" x14ac:dyDescent="0.25">
      <c r="A52" s="49"/>
      <c r="B52" s="317"/>
      <c r="C52" s="10"/>
      <c r="D52" s="286"/>
    </row>
    <row r="53" spans="1:4" x14ac:dyDescent="0.25">
      <c r="A53" s="128"/>
      <c r="B53" s="140" t="s">
        <v>124</v>
      </c>
      <c r="C53" s="123"/>
    </row>
    <row r="54" spans="1:4" x14ac:dyDescent="0.25">
      <c r="A54" s="93" t="s">
        <v>122</v>
      </c>
      <c r="B54" s="84"/>
      <c r="C54" s="33"/>
    </row>
    <row r="55" spans="1:4" x14ac:dyDescent="0.25">
      <c r="A55" s="94" t="s">
        <v>137</v>
      </c>
      <c r="B55" s="177"/>
      <c r="C55" s="33"/>
    </row>
    <row r="56" spans="1:4" x14ac:dyDescent="0.25">
      <c r="A56" s="92" t="s">
        <v>147</v>
      </c>
      <c r="B56" s="81"/>
      <c r="C56" s="90"/>
    </row>
    <row r="57" spans="1:4" x14ac:dyDescent="0.25">
      <c r="A57" s="49" t="s">
        <v>119</v>
      </c>
      <c r="B57" s="125"/>
      <c r="C57" s="10"/>
    </row>
    <row r="58" spans="1:4" x14ac:dyDescent="0.25">
      <c r="A58" s="128"/>
      <c r="B58" s="140" t="s">
        <v>124</v>
      </c>
      <c r="C58" s="123"/>
    </row>
    <row r="59" spans="1:4" x14ac:dyDescent="0.25">
      <c r="A59" s="93" t="s">
        <v>122</v>
      </c>
      <c r="B59" s="84"/>
      <c r="C59" s="33"/>
    </row>
    <row r="60" spans="1:4" x14ac:dyDescent="0.25">
      <c r="A60" s="94" t="s">
        <v>137</v>
      </c>
      <c r="B60" s="177"/>
      <c r="C60" s="33"/>
    </row>
    <row r="61" spans="1:4" x14ac:dyDescent="0.25">
      <c r="A61" s="92" t="s">
        <v>147</v>
      </c>
      <c r="B61" s="81"/>
      <c r="C61" s="90"/>
    </row>
    <row r="62" spans="1:4" x14ac:dyDescent="0.25">
      <c r="A62" s="49" t="s">
        <v>119</v>
      </c>
      <c r="B62" s="125"/>
      <c r="C62" s="10"/>
    </row>
    <row r="63" spans="1:4" x14ac:dyDescent="0.25">
      <c r="A63" s="128"/>
      <c r="B63" s="140" t="s">
        <v>124</v>
      </c>
      <c r="C63" s="123"/>
    </row>
    <row r="64" spans="1:4" x14ac:dyDescent="0.25">
      <c r="A64" s="93" t="s">
        <v>122</v>
      </c>
      <c r="B64" s="84"/>
      <c r="C64" s="33"/>
    </row>
    <row r="65" spans="1:3" x14ac:dyDescent="0.25">
      <c r="A65" s="94" t="s">
        <v>137</v>
      </c>
      <c r="B65" s="177"/>
      <c r="C65" s="33"/>
    </row>
    <row r="66" spans="1:3" x14ac:dyDescent="0.25">
      <c r="A66" s="92" t="s">
        <v>147</v>
      </c>
      <c r="B66" s="81"/>
      <c r="C66" s="90"/>
    </row>
    <row r="67" spans="1:3" x14ac:dyDescent="0.25">
      <c r="A67" s="49" t="s">
        <v>119</v>
      </c>
      <c r="B67" s="125"/>
      <c r="C67" s="10"/>
    </row>
    <row r="68" spans="1:3" x14ac:dyDescent="0.25">
      <c r="A68" s="128"/>
      <c r="B68" s="140" t="s">
        <v>124</v>
      </c>
      <c r="C68" s="123"/>
    </row>
    <row r="69" spans="1:3" x14ac:dyDescent="0.25">
      <c r="A69" s="93" t="s">
        <v>122</v>
      </c>
      <c r="B69" s="84"/>
      <c r="C69" s="33"/>
    </row>
    <row r="70" spans="1:3" x14ac:dyDescent="0.25">
      <c r="A70" s="94" t="s">
        <v>137</v>
      </c>
      <c r="B70" s="177"/>
      <c r="C70" s="33"/>
    </row>
    <row r="71" spans="1:3" x14ac:dyDescent="0.25">
      <c r="A71" s="92" t="s">
        <v>147</v>
      </c>
      <c r="B71" s="81"/>
      <c r="C71" s="90"/>
    </row>
    <row r="72" spans="1:3" x14ac:dyDescent="0.25">
      <c r="A72" s="49" t="s">
        <v>119</v>
      </c>
      <c r="B72" s="125"/>
      <c r="C72" s="10"/>
    </row>
    <row r="73" spans="1:3" x14ac:dyDescent="0.25">
      <c r="A73" s="128"/>
      <c r="B73" s="140" t="s">
        <v>124</v>
      </c>
      <c r="C73" s="123"/>
    </row>
    <row r="74" spans="1:3" x14ac:dyDescent="0.25">
      <c r="A74" s="93" t="s">
        <v>122</v>
      </c>
      <c r="B74" s="84"/>
      <c r="C74" s="33"/>
    </row>
    <row r="75" spans="1:3" x14ac:dyDescent="0.25">
      <c r="A75" s="94" t="s">
        <v>137</v>
      </c>
      <c r="B75" s="177"/>
      <c r="C75" s="33"/>
    </row>
    <row r="76" spans="1:3" x14ac:dyDescent="0.25">
      <c r="A76" s="92" t="s">
        <v>147</v>
      </c>
      <c r="B76" s="81"/>
      <c r="C76" s="90"/>
    </row>
    <row r="77" spans="1:3" x14ac:dyDescent="0.25">
      <c r="A77" s="49" t="s">
        <v>119</v>
      </c>
      <c r="B77" s="125"/>
      <c r="C77" s="10"/>
    </row>
    <row r="78" spans="1:3" x14ac:dyDescent="0.25">
      <c r="A78" s="128"/>
      <c r="B78" s="140" t="s">
        <v>124</v>
      </c>
      <c r="C78" s="123"/>
    </row>
    <row r="79" spans="1:3" x14ac:dyDescent="0.25">
      <c r="A79" s="93" t="s">
        <v>122</v>
      </c>
      <c r="B79" s="84"/>
      <c r="C79" s="33"/>
    </row>
    <row r="80" spans="1:3" x14ac:dyDescent="0.25">
      <c r="A80" s="94" t="s">
        <v>137</v>
      </c>
      <c r="B80" s="177"/>
      <c r="C80" s="33"/>
    </row>
    <row r="81" spans="1:3" x14ac:dyDescent="0.25">
      <c r="A81" s="92" t="s">
        <v>147</v>
      </c>
      <c r="B81" s="81"/>
      <c r="C81" s="90"/>
    </row>
    <row r="82" spans="1:3" ht="15.75" thickBot="1" x14ac:dyDescent="0.3">
      <c r="A82" s="137" t="s">
        <v>119</v>
      </c>
      <c r="B82" s="130"/>
      <c r="C82" s="138"/>
    </row>
    <row r="83" spans="1:3" ht="15.75" thickTop="1" x14ac:dyDescent="0.25"/>
    <row r="84" spans="1:3" x14ac:dyDescent="0.25">
      <c r="A84" t="s">
        <v>109</v>
      </c>
      <c r="B84" s="307"/>
    </row>
  </sheetData>
  <sheetProtection algorithmName="SHA-512" hashValue="r97OWSzghVSoyyHzNPIG1fIMt4Oj/yYyTY5D53QopHj9rf0Dxs5mopfd+g+Nmw/IH4YxnZSelYMICBqsLF85Ig==" saltValue="VtAiwnvY60j6yFFgPcAZTQ==" spinCount="100000" sheet="1" objects="1" scenarios="1"/>
  <mergeCells count="11">
    <mergeCell ref="A43:C43"/>
    <mergeCell ref="B5:C5"/>
    <mergeCell ref="A9:C10"/>
    <mergeCell ref="B7:C7"/>
    <mergeCell ref="B8:C8"/>
    <mergeCell ref="B6:C6"/>
    <mergeCell ref="A1:C1"/>
    <mergeCell ref="B3:C3"/>
    <mergeCell ref="A16:C16"/>
    <mergeCell ref="A25:C25"/>
    <mergeCell ref="A34:C34"/>
  </mergeCells>
  <conditionalFormatting sqref="C3:C5 A4:A6 B3:B6">
    <cfRule type="containsText" dxfId="3" priority="28" operator="containsText" text="Vyberte typ vlastnictví">
      <formula>NOT(ISERROR(SEARCH("Vyberte typ vlastnictví",A3)))</formula>
    </cfRule>
  </conditionalFormatting>
  <conditionalFormatting sqref="B15 B17:B18 B11:C13 B24 B26:B27 P1 B20:C22 C14:C15 C17:C28 A11:A28 A29:C82">
    <cfRule type="cellIs" dxfId="2" priority="27" operator="equal">
      <formula>$J$15</formula>
    </cfRule>
  </conditionalFormatting>
  <conditionalFormatting sqref="P1:P9">
    <cfRule type="cellIs" dxfId="1" priority="24" operator="equal">
      <formula>#REF!</formula>
    </cfRule>
  </conditionalFormatting>
  <conditionalFormatting sqref="P1:P9">
    <cfRule type="cellIs" dxfId="0" priority="23" operator="equal">
      <formula>$R$15</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&amp;P&amp;R&amp;9List č. 11 - Nesplacené závazky</oddHeader>
    <oddFooter>&amp;R&amp;8&amp;P</oddFooter>
    <firstFooter>&amp;C&amp;K00+000VYPLŇTE ČITELNĚ HŮLKOVÝM PÍSMEM&amp;R&amp;8&amp;P</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5"/>
  <dimension ref="A1:AB350"/>
  <sheetViews>
    <sheetView topLeftCell="A3" zoomScaleNormal="100" workbookViewId="0">
      <selection activeCell="B23" sqref="B23"/>
    </sheetView>
  </sheetViews>
  <sheetFormatPr defaultRowHeight="15" x14ac:dyDescent="0.25"/>
  <cols>
    <col min="1" max="1" width="27.28515625" style="3" customWidth="1"/>
    <col min="2" max="8" width="23.7109375" style="3" customWidth="1"/>
    <col min="9" max="13" width="41.5703125" style="221" customWidth="1"/>
    <col min="14" max="15" width="23.7109375" style="1" customWidth="1"/>
    <col min="16" max="16" width="30.5703125" style="1" customWidth="1"/>
    <col min="17" max="21" width="23.7109375" style="1" customWidth="1"/>
    <col min="22" max="22" width="11.42578125" style="1" customWidth="1"/>
    <col min="23" max="23" width="16" bestFit="1" customWidth="1"/>
    <col min="24" max="24" width="9.140625" style="260" bestFit="1" customWidth="1"/>
    <col min="26" max="26" width="11.42578125" style="1" customWidth="1"/>
    <col min="27" max="27" width="23" customWidth="1"/>
    <col min="28" max="28" width="45.5703125" customWidth="1"/>
  </cols>
  <sheetData>
    <row r="1" spans="1:28" ht="15.75" thickBot="1" x14ac:dyDescent="0.3">
      <c r="B1" s="2"/>
      <c r="C1" s="2"/>
      <c r="D1" s="2"/>
      <c r="E1" s="2"/>
      <c r="F1" s="2"/>
      <c r="G1" s="2"/>
      <c r="H1" s="2"/>
      <c r="W1" s="265" t="s">
        <v>165</v>
      </c>
      <c r="X1" s="265" t="s">
        <v>215</v>
      </c>
    </row>
    <row r="2" spans="1:28" ht="16.5" thickTop="1" thickBot="1" x14ac:dyDescent="0.3">
      <c r="A2" s="230" t="s">
        <v>48</v>
      </c>
      <c r="B2" s="231" t="s">
        <v>49</v>
      </c>
      <c r="C2" s="231" t="s">
        <v>50</v>
      </c>
      <c r="D2" s="16" t="s">
        <v>163</v>
      </c>
      <c r="E2" s="231" t="s">
        <v>209</v>
      </c>
      <c r="F2" s="231" t="s">
        <v>210</v>
      </c>
      <c r="G2" s="231" t="s">
        <v>51</v>
      </c>
      <c r="H2" s="239" t="s">
        <v>83</v>
      </c>
      <c r="I2" s="222" t="s">
        <v>52</v>
      </c>
      <c r="J2" s="234" t="s">
        <v>208</v>
      </c>
      <c r="K2" s="234" t="s">
        <v>208</v>
      </c>
      <c r="L2" s="243" t="s">
        <v>206</v>
      </c>
      <c r="M2" s="273"/>
      <c r="N2" s="17" t="s">
        <v>211</v>
      </c>
      <c r="O2" s="1" t="s">
        <v>212</v>
      </c>
      <c r="P2" s="17" t="s">
        <v>53</v>
      </c>
      <c r="Q2" s="230" t="s">
        <v>213</v>
      </c>
      <c r="R2" s="230" t="s">
        <v>214</v>
      </c>
      <c r="S2" s="237" t="s">
        <v>47</v>
      </c>
      <c r="T2" s="237" t="s">
        <v>47</v>
      </c>
      <c r="U2" s="301" t="s">
        <v>46</v>
      </c>
      <c r="V2" s="303"/>
      <c r="W2" s="302">
        <v>1</v>
      </c>
      <c r="X2" s="266" t="s">
        <v>216</v>
      </c>
      <c r="Z2" s="311">
        <v>2018</v>
      </c>
      <c r="AA2" s="310" t="s">
        <v>276</v>
      </c>
      <c r="AB2" t="s">
        <v>251</v>
      </c>
    </row>
    <row r="3" spans="1:28" ht="15.75" thickTop="1" x14ac:dyDescent="0.25">
      <c r="A3" s="21" t="s">
        <v>6</v>
      </c>
      <c r="B3" s="22" t="s">
        <v>36</v>
      </c>
      <c r="C3" s="22" t="s">
        <v>37</v>
      </c>
      <c r="E3" s="22" t="s">
        <v>59</v>
      </c>
      <c r="F3" s="32" t="s">
        <v>41</v>
      </c>
      <c r="G3" s="21" t="s">
        <v>27</v>
      </c>
      <c r="H3" s="240" t="s">
        <v>86</v>
      </c>
      <c r="I3" s="223" t="s">
        <v>8</v>
      </c>
      <c r="J3" s="21" t="s">
        <v>9</v>
      </c>
      <c r="K3" s="21" t="s">
        <v>19</v>
      </c>
      <c r="L3" s="276" t="str">
        <f>IF(Oznámení!$B$130="vyberte druh nemovité věci","Vyberte specifikaci druhu",IF(Oznámení!$B$130="pozemek",M16,IF(Oznámení!$B$130="stavba",M29,IF(Oznámení!$B$130="jednotka",M42,IF(Oznámení!$B$130="jiné",M68,IF(Oznámení!$B$130="právo stavby",M55,""))))))</f>
        <v>Vyberte specifikaci druhu</v>
      </c>
      <c r="M3" s="274"/>
      <c r="N3" s="21" t="s">
        <v>26</v>
      </c>
      <c r="O3" s="21" t="s">
        <v>19</v>
      </c>
      <c r="P3" s="21" t="s">
        <v>19</v>
      </c>
      <c r="Q3" s="21" t="s">
        <v>9</v>
      </c>
      <c r="R3" s="21" t="s">
        <v>19</v>
      </c>
      <c r="S3" s="235" t="s">
        <v>73</v>
      </c>
      <c r="T3" s="238" t="s">
        <v>87</v>
      </c>
      <c r="U3" s="238" t="s">
        <v>91</v>
      </c>
      <c r="V3" s="238"/>
      <c r="W3" s="262">
        <v>2</v>
      </c>
      <c r="X3" s="261" t="s">
        <v>217</v>
      </c>
      <c r="Z3" s="238">
        <v>2019</v>
      </c>
      <c r="AA3" t="s">
        <v>253</v>
      </c>
    </row>
    <row r="4" spans="1:28" ht="96" x14ac:dyDescent="0.25">
      <c r="A4" s="232" t="s">
        <v>149</v>
      </c>
      <c r="B4" s="219" t="s">
        <v>30</v>
      </c>
      <c r="C4" s="218" t="s">
        <v>32</v>
      </c>
      <c r="D4" s="258"/>
      <c r="E4" s="218" t="s">
        <v>38</v>
      </c>
      <c r="F4" s="219" t="s">
        <v>62</v>
      </c>
      <c r="G4" s="232" t="s">
        <v>63</v>
      </c>
      <c r="H4" s="241" t="s">
        <v>84</v>
      </c>
      <c r="I4" s="259" t="s">
        <v>7</v>
      </c>
      <c r="J4" s="232" t="s">
        <v>10</v>
      </c>
      <c r="K4" s="232" t="s">
        <v>17</v>
      </c>
      <c r="L4" s="277" t="str">
        <f>IF(Oznámení!$B$130="vyberte druh nemovité věci","Nezvolili jste druh nemovité věci",IF(Oznámení!$B$130="pozemek",M17,IF(Oznámení!$B$130="stavba",M30,IF(Oznámení!$B$130="jednotka",M43,IF(Oznámení!$B$130="jiné",M69,IF(Oznámení!$B$130="právo stavby",M56,""))))))</f>
        <v>Nezvolili jste druh nemovité věci</v>
      </c>
      <c r="M4" s="275"/>
      <c r="N4" s="232" t="s">
        <v>58</v>
      </c>
      <c r="O4" s="232" t="s">
        <v>17</v>
      </c>
      <c r="P4" s="232" t="s">
        <v>17</v>
      </c>
      <c r="Q4" s="232" t="s">
        <v>10</v>
      </c>
      <c r="R4" s="232" t="s">
        <v>17</v>
      </c>
      <c r="S4" s="236" t="s">
        <v>74</v>
      </c>
      <c r="T4" s="232" t="s">
        <v>88</v>
      </c>
      <c r="U4" s="232" t="s">
        <v>44</v>
      </c>
      <c r="V4" s="232"/>
      <c r="W4" s="263">
        <v>2</v>
      </c>
      <c r="X4" s="261" t="s">
        <v>218</v>
      </c>
      <c r="Z4" s="232">
        <v>2020</v>
      </c>
      <c r="AA4" t="s">
        <v>254</v>
      </c>
      <c r="AB4" s="287" t="s">
        <v>252</v>
      </c>
    </row>
    <row r="5" spans="1:28" ht="75" x14ac:dyDescent="0.25">
      <c r="A5" s="1" t="s">
        <v>150</v>
      </c>
      <c r="B5" s="25" t="s">
        <v>31</v>
      </c>
      <c r="C5" s="25" t="s">
        <v>33</v>
      </c>
      <c r="D5" s="22"/>
      <c r="E5" s="25" t="s">
        <v>39</v>
      </c>
      <c r="F5" s="25" t="s">
        <v>31</v>
      </c>
      <c r="G5" s="232" t="s">
        <v>29</v>
      </c>
      <c r="H5" s="242" t="s">
        <v>85</v>
      </c>
      <c r="I5" s="221" t="s">
        <v>173</v>
      </c>
      <c r="J5" s="232" t="s">
        <v>11</v>
      </c>
      <c r="K5" s="1" t="s">
        <v>18</v>
      </c>
      <c r="L5" s="278" t="str">
        <f>IF(Oznámení!$B$130="vyberte druh nemovité věci","",IF(Oznámení!$B$130="pozemek",M18,IF(Oznámení!$B$130="stavba",M31,IF(Oznámení!$B$130="jednotka",M44,IF(Oznámení!$B$130="jiné",M70,IF(Oznámení!$B$130="právo stavby",M57,""))))))</f>
        <v/>
      </c>
      <c r="M5" s="274"/>
      <c r="N5" s="1" t="s">
        <v>21</v>
      </c>
      <c r="O5" s="1" t="s">
        <v>18</v>
      </c>
      <c r="P5" s="1" t="s">
        <v>18</v>
      </c>
      <c r="Q5" s="1" t="s">
        <v>11</v>
      </c>
      <c r="R5" s="232" t="s">
        <v>18</v>
      </c>
      <c r="S5" s="63" t="s">
        <v>75</v>
      </c>
      <c r="T5" s="232" t="s">
        <v>89</v>
      </c>
      <c r="U5" s="232" t="s">
        <v>45</v>
      </c>
      <c r="V5" s="232"/>
      <c r="W5" s="263">
        <v>2</v>
      </c>
      <c r="X5" s="261" t="s">
        <v>219</v>
      </c>
      <c r="Z5" s="232">
        <v>2021</v>
      </c>
      <c r="AA5" t="s">
        <v>255</v>
      </c>
      <c r="AB5" s="287" t="s">
        <v>250</v>
      </c>
    </row>
    <row r="6" spans="1:28" x14ac:dyDescent="0.25">
      <c r="A6" s="1" t="s">
        <v>151</v>
      </c>
      <c r="C6" s="3" t="s">
        <v>34</v>
      </c>
      <c r="D6" s="69"/>
      <c r="E6" s="3" t="s">
        <v>40</v>
      </c>
      <c r="G6" s="232" t="s">
        <v>28</v>
      </c>
      <c r="H6" s="232"/>
      <c r="I6" s="221" t="s">
        <v>174</v>
      </c>
      <c r="J6" s="1" t="s">
        <v>12</v>
      </c>
      <c r="K6" s="8" t="s">
        <v>20</v>
      </c>
      <c r="L6" s="278" t="str">
        <f>IF(Oznámení!$B$130="vyberte druh nemovité věci","",IF(Oznámení!$B$130="pozemek",M19,IF(Oznámení!$B$130="stavba",M32,IF(Oznámení!$B$130="jednotka",M45,IF(Oznámení!$B$130="jiné",M71,IF(Oznámení!$B$130="právo stavby",M58,""))))))</f>
        <v/>
      </c>
      <c r="M6" s="274"/>
      <c r="N6" s="1" t="s">
        <v>22</v>
      </c>
      <c r="O6" s="1" t="s">
        <v>20</v>
      </c>
      <c r="P6" s="1" t="s">
        <v>20</v>
      </c>
      <c r="Q6" s="1" t="s">
        <v>12</v>
      </c>
      <c r="R6" s="232" t="s">
        <v>20</v>
      </c>
      <c r="S6" s="63" t="s">
        <v>76</v>
      </c>
      <c r="T6" s="232" t="s">
        <v>90</v>
      </c>
      <c r="W6" s="263">
        <v>2</v>
      </c>
      <c r="X6" s="261" t="s">
        <v>220</v>
      </c>
      <c r="Z6" s="1">
        <v>2022</v>
      </c>
      <c r="AA6" t="s">
        <v>256</v>
      </c>
    </row>
    <row r="7" spans="1:28" x14ac:dyDescent="0.25">
      <c r="A7" s="1" t="s">
        <v>152</v>
      </c>
      <c r="C7" s="3" t="s">
        <v>35</v>
      </c>
      <c r="D7" s="25"/>
      <c r="E7" s="101"/>
      <c r="I7" s="221" t="s">
        <v>175</v>
      </c>
      <c r="J7" s="1" t="s">
        <v>13</v>
      </c>
      <c r="L7" s="278" t="str">
        <f>IF(Oznámení!$B$130="vyberte druh nemovité věci","",IF(Oznámení!$B$130="pozemek",M20,IF(Oznámení!$B$130="stavba",M33,IF(Oznámení!$B$130="jednotka",M46,IF(Oznámení!$B$130="jiné",M72,IF(Oznámení!$B$130="právo stavby",M59,""))))))</f>
        <v/>
      </c>
      <c r="M7" s="274"/>
      <c r="N7" s="1" t="s">
        <v>23</v>
      </c>
      <c r="Q7" s="8" t="s">
        <v>13</v>
      </c>
      <c r="R7" s="8"/>
      <c r="S7" s="13" t="s">
        <v>77</v>
      </c>
      <c r="T7" s="13"/>
      <c r="W7" s="262">
        <v>2</v>
      </c>
      <c r="X7" s="261" t="s">
        <v>221</v>
      </c>
      <c r="Z7" s="1">
        <v>2023</v>
      </c>
      <c r="AA7" t="s">
        <v>257</v>
      </c>
    </row>
    <row r="8" spans="1:28" ht="36.75" x14ac:dyDescent="0.25">
      <c r="A8" s="1" t="s">
        <v>153</v>
      </c>
      <c r="C8" s="3" t="s">
        <v>61</v>
      </c>
      <c r="I8" s="221" t="s">
        <v>61</v>
      </c>
      <c r="J8" s="1" t="s">
        <v>14</v>
      </c>
      <c r="L8" s="278" t="str">
        <f>IF(Oznámení!$B$130="vyberte druh nemovité věci","",IF(Oznámení!$B$130="pozemek",M21,IF(Oznámení!$B$130="stavba",M34,IF(Oznámení!$B$130="jednotka",M47,IF(Oznámení!$B$130="jiné",M73,IF(Oznámení!$B$130="právo stavby",M60,""))))))</f>
        <v/>
      </c>
      <c r="M8" s="274"/>
      <c r="N8" s="1" t="s">
        <v>24</v>
      </c>
      <c r="Q8" s="1" t="s">
        <v>14</v>
      </c>
      <c r="S8" s="63" t="s">
        <v>78</v>
      </c>
      <c r="T8" s="63"/>
      <c r="W8" s="262">
        <v>2</v>
      </c>
      <c r="X8" s="261" t="s">
        <v>222</v>
      </c>
      <c r="Z8" s="1">
        <v>2024</v>
      </c>
      <c r="AA8" t="s">
        <v>258</v>
      </c>
    </row>
    <row r="9" spans="1:28" ht="36.75" x14ac:dyDescent="0.25">
      <c r="B9" s="101"/>
      <c r="D9" s="101"/>
      <c r="J9" s="1" t="s">
        <v>15</v>
      </c>
      <c r="L9" s="278" t="str">
        <f>IF(Oznámení!$B$130="vyberte druh nemovité věci","",IF(Oznámení!$B$130="pozemek",M22,IF(Oznámení!$B$130="stavba",M35,IF(Oznámení!$B$130="jednotka",M48,IF(Oznámení!$B$130="jiné",M74,IF(Oznámení!$B$130="právo stavby",M61,""))))))</f>
        <v/>
      </c>
      <c r="M9" s="274"/>
      <c r="N9" s="1" t="s">
        <v>25</v>
      </c>
      <c r="P9" s="8"/>
      <c r="Q9" s="1" t="s">
        <v>64</v>
      </c>
      <c r="S9" s="63" t="s">
        <v>79</v>
      </c>
      <c r="T9" s="63"/>
      <c r="U9" s="8"/>
      <c r="W9" s="262">
        <v>2</v>
      </c>
      <c r="X9" s="261" t="s">
        <v>223</v>
      </c>
      <c r="Z9" s="1">
        <v>2025</v>
      </c>
      <c r="AA9" t="s">
        <v>259</v>
      </c>
    </row>
    <row r="10" spans="1:28" x14ac:dyDescent="0.25">
      <c r="J10" s="8" t="s">
        <v>16</v>
      </c>
      <c r="L10" s="278" t="str">
        <f>IF(Oznámení!$B$130="vyberte druh nemovité věci","",IF(Oznámení!$B$130="pozemek",M23,IF(Oznámení!$B$130="stavba",M36,IF(Oznámení!$B$130="jednotka",M49,IF(Oznámení!$B$130="jiné",M75,IF(Oznámení!$B$130="právo stavby",M62,""))))))</f>
        <v/>
      </c>
      <c r="M10" s="274"/>
      <c r="N10" s="1" t="s">
        <v>72</v>
      </c>
      <c r="S10" s="63" t="s">
        <v>29</v>
      </c>
      <c r="T10" s="63"/>
      <c r="W10" s="262">
        <v>2</v>
      </c>
      <c r="X10" s="261" t="s">
        <v>224</v>
      </c>
      <c r="Z10" s="1">
        <v>2026</v>
      </c>
      <c r="AA10" t="s">
        <v>260</v>
      </c>
    </row>
    <row r="11" spans="1:28" x14ac:dyDescent="0.25">
      <c r="A11" s="31"/>
      <c r="J11" s="1" t="s">
        <v>57</v>
      </c>
      <c r="L11" s="278" t="str">
        <f>IF(Oznámení!$B$130="vyberte druh nemovité věci","",IF(Oznámení!$B$130="pozemek",M24,IF(Oznámení!$B$130="stavba",M37,IF(Oznámení!$B$130="jednotka",M50,IF(Oznámení!$B$130="jiné",M76,IF(Oznámení!$B$130="právo stavby",M63,""))))))</f>
        <v/>
      </c>
      <c r="M11" s="274"/>
      <c r="N11" s="1" t="s">
        <v>64</v>
      </c>
      <c r="S11" s="63" t="s">
        <v>80</v>
      </c>
      <c r="T11" s="63"/>
      <c r="W11" s="262">
        <v>2</v>
      </c>
      <c r="X11" s="261" t="s">
        <v>225</v>
      </c>
      <c r="Z11" s="1">
        <v>2027</v>
      </c>
      <c r="AA11" t="s">
        <v>261</v>
      </c>
    </row>
    <row r="12" spans="1:28" x14ac:dyDescent="0.25">
      <c r="I12" s="1"/>
      <c r="L12" s="278" t="str">
        <f>IF(Oznámení!$B$130="vyberte druh nemovité věci","",IF(Oznámení!$B$130="pozemek",M25,IF(Oznámení!$B$130="stavba",M38,IF(Oznámení!$B$130="jednotka",M51,IF(Oznámení!$B$130="jiné",M77,IF(Oznámení!$B$130="právo stavby",M64,""))))))</f>
        <v/>
      </c>
      <c r="M12" s="274"/>
      <c r="S12" s="63" t="s">
        <v>81</v>
      </c>
      <c r="T12" s="63"/>
      <c r="W12" s="263">
        <v>2</v>
      </c>
      <c r="X12" s="261" t="s">
        <v>226</v>
      </c>
      <c r="Z12" s="1">
        <v>2028</v>
      </c>
      <c r="AA12" t="s">
        <v>262</v>
      </c>
    </row>
    <row r="13" spans="1:28" x14ac:dyDescent="0.25">
      <c r="E13" s="6"/>
      <c r="G13" s="233"/>
      <c r="H13" s="233"/>
      <c r="L13" s="278" t="str">
        <f>IF(Oznámení!$B$130="vyberte druh nemovité věci","",IF(Oznámení!$B$130="pozemek",M26,IF(Oznámení!$B$130="stavba",M39,IF(Oznámení!$B$130="jednotka",M52,IF(Oznámení!$B$130="jiné",M78,IF(Oznámení!$B$130="právo stavby",M65,""))))))</f>
        <v/>
      </c>
      <c r="M13" s="227"/>
      <c r="W13" s="263">
        <v>2</v>
      </c>
      <c r="X13" s="261" t="s">
        <v>227</v>
      </c>
      <c r="Z13" s="1">
        <v>2029</v>
      </c>
      <c r="AA13" t="s">
        <v>263</v>
      </c>
    </row>
    <row r="14" spans="1:28" x14ac:dyDescent="0.25">
      <c r="E14" s="141"/>
      <c r="G14" s="22"/>
      <c r="H14" s="22"/>
      <c r="L14" s="279" t="s">
        <v>238</v>
      </c>
      <c r="M14" s="221" t="s">
        <v>176</v>
      </c>
      <c r="O14" s="21"/>
      <c r="R14" s="234"/>
      <c r="T14" s="232"/>
      <c r="W14" s="264">
        <v>2</v>
      </c>
      <c r="X14" s="261" t="s">
        <v>228</v>
      </c>
      <c r="Z14" s="1">
        <v>2030</v>
      </c>
      <c r="AA14" t="s">
        <v>264</v>
      </c>
    </row>
    <row r="15" spans="1:28" ht="15.75" thickBot="1" x14ac:dyDescent="0.3">
      <c r="A15" s="101"/>
      <c r="B15" s="69"/>
      <c r="C15" s="69"/>
      <c r="D15" s="69"/>
      <c r="E15" s="25"/>
      <c r="G15" s="217"/>
      <c r="H15" s="217"/>
      <c r="L15" s="276" t="str">
        <f>IF('List č. 06'!$B$13="vyberte druh nemovité věci","Vyberte specifikaci druhu",IF('List č. 06'!$B$13="pozemek",M16,IF('List č. 06'!$B$13="stavba",M29,IF('List č. 06'!$B$13="jednotka",M42,IF('List č. 06'!$B$13="jiné",M68,IF('List č. 06'!$B$13="právo stavby",M55,""))))))</f>
        <v>Vyberte specifikaci druhu</v>
      </c>
      <c r="M15" s="243" t="s">
        <v>7</v>
      </c>
      <c r="O15" s="232"/>
      <c r="P15" s="8"/>
      <c r="R15" s="21"/>
      <c r="T15" s="238"/>
      <c r="U15" s="8"/>
      <c r="W15" s="264">
        <v>2</v>
      </c>
      <c r="X15" s="261" t="s">
        <v>229</v>
      </c>
      <c r="Z15" s="1">
        <v>2031</v>
      </c>
      <c r="AA15" t="s">
        <v>265</v>
      </c>
    </row>
    <row r="16" spans="1:28" ht="15.75" thickTop="1" x14ac:dyDescent="0.25">
      <c r="A16" s="25"/>
      <c r="B16" s="25"/>
      <c r="C16" s="25"/>
      <c r="D16" s="25"/>
      <c r="E16" s="25"/>
      <c r="G16" s="217"/>
      <c r="H16" s="217"/>
      <c r="L16" s="276" t="str">
        <f>IF('List č. 06'!$B$13="vyberte druh nemovité věci","Nezvolili jste druh nemovité věci",IF('List č. 06'!$B$13="pozemek",M17,IF('List č. 06'!$B$13="stavba",M30,IF('List č. 06'!$B$13="jednotka",M43,IF('List č. 06'!$B$13="jiné",M69,IF('List č. 06'!$B$13="právo stavby",M56,""))))))</f>
        <v>Nezvolili jste druh nemovité věci</v>
      </c>
      <c r="M16" s="244" t="s">
        <v>177</v>
      </c>
      <c r="P16" s="38"/>
      <c r="R16" s="232"/>
      <c r="T16" s="232"/>
      <c r="U16" s="38"/>
      <c r="W16" s="264">
        <v>2</v>
      </c>
      <c r="X16" s="261" t="s">
        <v>230</v>
      </c>
      <c r="Z16" s="1">
        <v>2032</v>
      </c>
      <c r="AA16" t="s">
        <v>266</v>
      </c>
    </row>
    <row r="17" spans="1:27" x14ac:dyDescent="0.25">
      <c r="A17" s="25"/>
      <c r="F17" s="6"/>
      <c r="L17" s="276" t="str">
        <f>IF('List č. 06'!$B$13="vyberte druh nemovité věci","",IF('List č. 06'!$B$13="pozemek",M18,IF('List č. 06'!$B$13="stavba",M31,IF('List č. 06'!$B$13="jednotka",M44,IF('List č. 06'!$B$13="jiné",M70,IF('List č. 06'!$B$13="právo stavby",M57,""))))))</f>
        <v/>
      </c>
      <c r="M17" s="245" t="s">
        <v>178</v>
      </c>
      <c r="R17" s="232"/>
      <c r="T17" s="232"/>
      <c r="W17" s="263">
        <v>2</v>
      </c>
      <c r="X17" s="261" t="s">
        <v>231</v>
      </c>
      <c r="Z17" s="1">
        <v>2033</v>
      </c>
      <c r="AA17" t="s">
        <v>267</v>
      </c>
    </row>
    <row r="18" spans="1:27" x14ac:dyDescent="0.25">
      <c r="A18" s="25"/>
      <c r="B18" s="220"/>
      <c r="C18" s="41"/>
      <c r="D18" s="41"/>
      <c r="F18" s="141"/>
      <c r="L18" s="276" t="str">
        <f>IF('List č. 06'!$B$13="vyberte druh nemovité věci","",IF('List č. 06'!$B$13="pozemek",M19,IF('List č. 06'!$B$13="stavba",M32,IF('List č. 06'!$B$13="jednotka",M45,IF('List č. 06'!$B$13="jiné",M71,IF('List č. 06'!$B$13="právo stavby",M58,""))))))</f>
        <v/>
      </c>
      <c r="M18" s="245" t="s">
        <v>179</v>
      </c>
      <c r="R18" s="232"/>
      <c r="T18" s="232"/>
      <c r="W18" s="262">
        <v>2</v>
      </c>
      <c r="X18" s="261" t="s">
        <v>231</v>
      </c>
      <c r="Z18" s="1">
        <v>2034</v>
      </c>
      <c r="AA18" t="s">
        <v>268</v>
      </c>
    </row>
    <row r="19" spans="1:27" x14ac:dyDescent="0.25">
      <c r="A19" s="25"/>
      <c r="B19" s="141"/>
      <c r="C19" s="141"/>
      <c r="E19" s="101"/>
      <c r="F19" s="25"/>
      <c r="L19" s="276" t="str">
        <f>IF('List č. 06'!$B$13="vyberte druh nemovité věci","",IF('List č. 06'!$B$13="pozemek",M20,IF('List č. 06'!$B$13="stavba",M33,IF('List č. 06'!$B$13="jednotka",M46,IF('List č. 06'!$B$13="jiné",M72,IF('List č. 06'!$B$13="právo stavby",M59,""))))))</f>
        <v/>
      </c>
      <c r="M19" s="245" t="s">
        <v>180</v>
      </c>
      <c r="W19" s="262">
        <v>2</v>
      </c>
      <c r="X19" s="261" t="s">
        <v>232</v>
      </c>
      <c r="Z19" s="1">
        <v>2035</v>
      </c>
      <c r="AA19" t="s">
        <v>269</v>
      </c>
    </row>
    <row r="20" spans="1:27" x14ac:dyDescent="0.25">
      <c r="A20" s="170"/>
      <c r="B20" s="25"/>
      <c r="C20" s="25"/>
      <c r="E20" s="25"/>
      <c r="F20" s="25"/>
      <c r="L20" s="276" t="str">
        <f>IF('List č. 06'!$B$13="vyberte druh nemovité věci","",IF('List č. 06'!$B$13="pozemek",M21,IF('List č. 06'!$B$13="stavba",M34,IF('List č. 06'!$B$13="jednotka",M47,IF('List č. 06'!$B$13="jiné",M73,IF('List č. 06'!$B$13="právo stavby",M60,""))))))</f>
        <v/>
      </c>
      <c r="M20" s="245" t="s">
        <v>181</v>
      </c>
      <c r="W20" s="262">
        <v>2</v>
      </c>
      <c r="X20" s="261" t="s">
        <v>233</v>
      </c>
      <c r="Z20" s="1">
        <v>2036</v>
      </c>
      <c r="AA20" t="s">
        <v>270</v>
      </c>
    </row>
    <row r="21" spans="1:27" x14ac:dyDescent="0.25">
      <c r="A21" s="25"/>
      <c r="B21" s="25"/>
      <c r="C21" s="25"/>
      <c r="E21" s="69"/>
      <c r="G21" s="6"/>
      <c r="H21" s="6"/>
      <c r="L21" s="276" t="str">
        <f>IF('List č. 06'!$B$13="vyberte druh nemovité věci","",IF('List č. 06'!$B$13="pozemek",M22,IF('List č. 06'!$B$13="stavba",M35,IF('List č. 06'!$B$13="jednotka",M48,IF('List č. 06'!$B$13="jiné",M74,IF('List č. 06'!$B$13="právo stavby",M61,""))))))</f>
        <v/>
      </c>
      <c r="M21" s="245" t="s">
        <v>182</v>
      </c>
      <c r="W21" s="262">
        <v>2</v>
      </c>
      <c r="X21" s="261" t="s">
        <v>234</v>
      </c>
      <c r="Z21" s="1">
        <v>2037</v>
      </c>
      <c r="AA21" t="s">
        <v>271</v>
      </c>
    </row>
    <row r="22" spans="1:27" x14ac:dyDescent="0.25">
      <c r="E22" s="69"/>
      <c r="G22" s="141"/>
      <c r="H22" s="141"/>
      <c r="L22" s="276" t="str">
        <f>IF('List č. 06'!$B$13="vyberte druh nemovité věci","",IF('List č. 06'!$B$13="pozemek",M23,IF('List č. 06'!$B$13="stavba",M36,IF('List č. 06'!$B$13="jednotka",M49,IF('List č. 06'!$B$13="jiné",M75,IF('List č. 06'!$B$13="právo stavby",M62,""))))))</f>
        <v/>
      </c>
      <c r="M22" s="245" t="s">
        <v>183</v>
      </c>
      <c r="W22" s="262">
        <v>2</v>
      </c>
      <c r="X22" s="261" t="s">
        <v>235</v>
      </c>
      <c r="Z22" s="1">
        <v>2038</v>
      </c>
      <c r="AA22" t="s">
        <v>272</v>
      </c>
    </row>
    <row r="23" spans="1:27" x14ac:dyDescent="0.25">
      <c r="A23" s="37"/>
      <c r="E23" s="69"/>
      <c r="F23" s="101"/>
      <c r="G23" s="25"/>
      <c r="H23" s="25"/>
      <c r="L23" s="276" t="str">
        <f>IF('List č. 06'!$B$13="vyberte druh nemovité věci","",IF('List č. 06'!$B$13="pozemek",M24,IF('List č. 06'!$B$13="stavba",M37,IF('List č. 06'!$B$13="jednotka",M50,IF('List č. 06'!$B$13="jiné",M76,IF('List č. 06'!$B$13="právo stavby",M63,""))))))</f>
        <v/>
      </c>
      <c r="M23" s="245" t="s">
        <v>184</v>
      </c>
      <c r="W23" s="262">
        <v>2</v>
      </c>
      <c r="X23" s="261" t="s">
        <v>236</v>
      </c>
      <c r="Z23" s="1">
        <v>2039</v>
      </c>
      <c r="AA23" t="s">
        <v>273</v>
      </c>
    </row>
    <row r="24" spans="1:27" x14ac:dyDescent="0.25">
      <c r="A24" s="69"/>
      <c r="B24" s="106"/>
      <c r="C24" s="101"/>
      <c r="E24" s="69"/>
      <c r="F24" s="25"/>
      <c r="G24" s="25"/>
      <c r="H24" s="25"/>
      <c r="L24" s="276" t="str">
        <f>IF('List č. 06'!$B$13="vyberte druh nemovité věci","",IF('List č. 06'!$B$13="pozemek",M25,IF('List č. 06'!$B$13="stavba",M38,IF('List č. 06'!$B$13="jednotka",M51,IF('List č. 06'!$B$13="jiné",M77,IF('List č. 06'!$B$13="právo stavby",M64,""))))))</f>
        <v/>
      </c>
      <c r="M24" s="245" t="s">
        <v>185</v>
      </c>
      <c r="P24" s="8"/>
      <c r="S24" s="8"/>
      <c r="T24" s="8"/>
      <c r="U24" s="71"/>
      <c r="V24" s="71"/>
      <c r="W24" s="262">
        <v>2</v>
      </c>
      <c r="X24" s="261" t="s">
        <v>237</v>
      </c>
      <c r="Z24" s="71"/>
    </row>
    <row r="25" spans="1:27" x14ac:dyDescent="0.25">
      <c r="A25" s="25"/>
      <c r="B25" s="31"/>
      <c r="C25" s="25"/>
      <c r="F25" s="69"/>
      <c r="L25" s="276" t="str">
        <f>IF('List č. 06'!$B$13="vyberte druh nemovité věci","",IF('List č. 06'!$B$13="pozemek",M26,IF('List č. 06'!$B$13="stavba",M39,IF('List č. 06'!$B$13="jednotka",M52,IF('List č. 06'!$B$13="jiné",M78,IF('List č. 06'!$B$13="právo stavby",M65,""))))))</f>
        <v/>
      </c>
      <c r="M25" s="245" t="s">
        <v>186</v>
      </c>
    </row>
    <row r="26" spans="1:27" x14ac:dyDescent="0.25">
      <c r="A26" s="70"/>
      <c r="B26" s="69"/>
      <c r="C26" s="69"/>
      <c r="F26" s="69"/>
      <c r="L26" s="280" t="s">
        <v>239</v>
      </c>
      <c r="M26" s="224" t="s">
        <v>187</v>
      </c>
      <c r="N26" s="8"/>
      <c r="O26" s="8"/>
      <c r="P26" s="8"/>
      <c r="S26" s="8"/>
      <c r="T26" s="8"/>
      <c r="U26" s="8"/>
      <c r="V26" s="8"/>
      <c r="Z26" s="8"/>
    </row>
    <row r="27" spans="1:27" x14ac:dyDescent="0.25">
      <c r="A27" s="70"/>
      <c r="B27" s="69"/>
      <c r="C27" s="69"/>
      <c r="E27" s="35"/>
      <c r="F27" s="69"/>
      <c r="G27" s="101"/>
      <c r="H27" s="101"/>
      <c r="L27" s="281" t="str">
        <f>IF('List č. 06'!$B$24="vyberte druh nemovité věci","Vyberte specifikaci druhu",IF('List č. 06'!$B$24="pozemek",M16,IF('List č. 06'!$B$24="stavba",M29,IF('List č. 06'!$B$24="jednotka",M42,IF('List č. 06'!$B$24="jiné",M68,IF('List č. 06'!$B$24="právo stavby",M55,""))))))</f>
        <v>Vyberte specifikaci druhu</v>
      </c>
      <c r="M27" s="223" t="s">
        <v>94</v>
      </c>
      <c r="P27" s="8"/>
      <c r="Q27" s="43"/>
      <c r="R27" s="43"/>
      <c r="S27" s="8"/>
      <c r="T27" s="8"/>
      <c r="U27" s="8"/>
      <c r="V27" s="8"/>
      <c r="Z27" s="8"/>
    </row>
    <row r="28" spans="1:27" ht="15.75" thickBot="1" x14ac:dyDescent="0.3">
      <c r="A28" s="70"/>
      <c r="B28" s="69"/>
      <c r="C28" s="69"/>
      <c r="E28" s="35"/>
      <c r="F28" s="69"/>
      <c r="G28" s="25"/>
      <c r="H28" s="25"/>
      <c r="L28" s="282" t="str">
        <f>IF('List č. 06'!$B$24="vyberte druh nemovité věci","Nezvolili jste druh nemovité věci",IF('List č. 06'!$B$24="pozemek",M17,IF('List č. 06'!$B$24="stavba",M30,IF('List č. 06'!$B$24="jednotka",M43,IF('List č. 06'!$B$24="jiné",M69,IF('List č. 06'!$B$24="právo stavby",M56,""))))))</f>
        <v>Nezvolili jste druh nemovité věci</v>
      </c>
      <c r="M28" s="255" t="s">
        <v>173</v>
      </c>
      <c r="N28" s="8"/>
      <c r="O28" s="8"/>
      <c r="P28" s="8"/>
      <c r="Q28" s="8"/>
      <c r="R28" s="8"/>
      <c r="S28" s="8"/>
      <c r="T28" s="8"/>
      <c r="U28" s="8"/>
      <c r="V28" s="8"/>
      <c r="Z28" s="8"/>
    </row>
    <row r="29" spans="1:27" ht="15.75" thickTop="1" x14ac:dyDescent="0.25">
      <c r="A29" s="70"/>
      <c r="B29" s="69"/>
      <c r="C29" s="69"/>
      <c r="E29" s="35"/>
      <c r="G29" s="69"/>
      <c r="H29" s="69"/>
      <c r="L29" s="282" t="str">
        <f>IF('List č. 06'!$B$24="vyberte druh nemovité věci","",IF('List č. 06'!$B$24="pozemek",M18,IF('List č. 06'!$B$24="stavba",M31,IF('List č. 06'!$B$24="jednotka",M44,IF('List č. 06'!$B$24="jiné",M70,IF('List č. 06'!$B$24="právo stavby",M57,""))))))</f>
        <v/>
      </c>
      <c r="M29" s="256" t="s">
        <v>177</v>
      </c>
      <c r="N29" s="8"/>
      <c r="O29" s="8"/>
      <c r="P29" s="8"/>
      <c r="S29" s="8"/>
      <c r="T29" s="8"/>
      <c r="U29" s="8"/>
      <c r="V29" s="8"/>
      <c r="Z29" s="8"/>
    </row>
    <row r="30" spans="1:27" x14ac:dyDescent="0.25">
      <c r="A30" s="25"/>
      <c r="E30" s="101"/>
      <c r="G30" s="69"/>
      <c r="H30" s="69"/>
      <c r="L30" s="282" t="str">
        <f>IF('List č. 06'!$B$24="vyberte druh nemovité věci","",IF('List č. 06'!$B$24="pozemek",M19,IF('List č. 06'!$B$24="stavba",M32,IF('List č. 06'!$B$24="jednotka",M45,IF('List č. 06'!$B$24="jiné",M71,IF('List č. 06'!$B$24="právo stavby",M58,""))))))</f>
        <v/>
      </c>
      <c r="M30" s="257" t="s">
        <v>188</v>
      </c>
      <c r="N30" s="8"/>
      <c r="O30" s="8"/>
      <c r="Q30" s="8"/>
      <c r="R30" s="8"/>
      <c r="U30" s="3"/>
      <c r="V30" s="3"/>
      <c r="Z30" s="3"/>
    </row>
    <row r="31" spans="1:27" x14ac:dyDescent="0.25">
      <c r="A31" s="25"/>
      <c r="E31" s="25"/>
      <c r="F31" s="35"/>
      <c r="G31" s="69"/>
      <c r="H31" s="69"/>
      <c r="L31" s="282" t="str">
        <f>IF('List č. 06'!$B$24="vyberte druh nemovité věci","",IF('List č. 06'!$B$24="pozemek",M20,IF('List č. 06'!$B$24="stavba",M33,IF('List č. 06'!$B$24="jednotka",M46,IF('List č. 06'!$B$24="jiné",M72,IF('List č. 06'!$B$24="právo stavby",M59,""))))))</f>
        <v/>
      </c>
      <c r="M31" s="257" t="s">
        <v>189</v>
      </c>
      <c r="N31" s="8"/>
      <c r="O31" s="8"/>
      <c r="Q31" s="8"/>
      <c r="R31" s="8"/>
      <c r="U31" s="3"/>
      <c r="V31" s="3"/>
      <c r="Z31" s="3"/>
    </row>
    <row r="32" spans="1:27" x14ac:dyDescent="0.25">
      <c r="A32" s="144"/>
      <c r="B32" s="35"/>
      <c r="C32" s="35"/>
      <c r="E32" s="69"/>
      <c r="F32" s="35"/>
      <c r="G32" s="69"/>
      <c r="H32" s="69"/>
      <c r="L32" s="282" t="str">
        <f>IF('List č. 06'!$B$24="vyberte druh nemovité věci","",IF('List č. 06'!$B$24="pozemek",M21,IF('List č. 06'!$B$24="stavba",M34,IF('List č. 06'!$B$24="jednotka",M47,IF('List č. 06'!$B$24="jiné",M73,IF('List č. 06'!$B$24="právo stavby",M60,""))))))</f>
        <v/>
      </c>
      <c r="M32" s="257" t="s">
        <v>190</v>
      </c>
      <c r="Q32" s="8"/>
      <c r="R32" s="8"/>
      <c r="U32" s="3"/>
      <c r="V32" s="3"/>
      <c r="Z32" s="3"/>
    </row>
    <row r="33" spans="1:26" x14ac:dyDescent="0.25">
      <c r="B33" s="35"/>
      <c r="C33" s="35"/>
      <c r="E33" s="69"/>
      <c r="F33" s="35"/>
      <c r="L33" s="282" t="str">
        <f>IF('List č. 06'!$B$24="vyberte druh nemovité věci","",IF('List č. 06'!$B$24="pozemek",M22,IF('List č. 06'!$B$24="stavba",M35,IF('List č. 06'!$B$24="jednotka",M48,IF('List č. 06'!$B$24="jiné",M74,IF('List č. 06'!$B$24="právo stavby",M61,""))))))</f>
        <v/>
      </c>
      <c r="M33" s="257" t="s">
        <v>191</v>
      </c>
      <c r="Q33" s="8"/>
      <c r="R33" s="8"/>
      <c r="U33" s="3"/>
      <c r="V33" s="3"/>
      <c r="Z33" s="3"/>
    </row>
    <row r="34" spans="1:26" x14ac:dyDescent="0.25">
      <c r="B34" s="35"/>
      <c r="C34" s="35"/>
      <c r="E34" s="25"/>
      <c r="F34" s="101"/>
      <c r="L34" s="282" t="str">
        <f>IF('List č. 06'!$B$24="vyberte druh nemovité věci","",IF('List č. 06'!$B$24="pozemek",M23,IF('List č. 06'!$B$24="stavba",M36,IF('List č. 06'!$B$24="jednotka",M49,IF('List č. 06'!$B$24="jiné",M75,IF('List č. 06'!$B$24="právo stavby",M62,""))))))</f>
        <v/>
      </c>
      <c r="M34" s="257" t="s">
        <v>192</v>
      </c>
      <c r="U34" s="3"/>
      <c r="V34" s="3"/>
      <c r="Z34" s="3"/>
    </row>
    <row r="35" spans="1:26" x14ac:dyDescent="0.25">
      <c r="A35" s="104"/>
      <c r="B35" s="101"/>
      <c r="C35" s="101"/>
      <c r="E35" s="69"/>
      <c r="F35" s="25"/>
      <c r="G35" s="35"/>
      <c r="H35" s="35"/>
      <c r="L35" s="282" t="str">
        <f>IF('List č. 06'!$B$24="vyberte druh nemovité věci","",IF('List č. 06'!$B$24="pozemek",M24,IF('List č. 06'!$B$24="stavba",M37,IF('List č. 06'!$B$24="jednotka",M50,IF('List č. 06'!$B$24="jiné",M76,IF('List č. 06'!$B$24="právo stavby",M63,""))))))</f>
        <v/>
      </c>
      <c r="M35" s="257" t="s">
        <v>193</v>
      </c>
      <c r="P35" s="8"/>
      <c r="S35" s="8"/>
      <c r="T35" s="8"/>
      <c r="U35" s="101"/>
      <c r="V35" s="101"/>
      <c r="Z35" s="101"/>
    </row>
    <row r="36" spans="1:26" x14ac:dyDescent="0.25">
      <c r="A36" s="25"/>
      <c r="B36" s="25"/>
      <c r="C36" s="25"/>
      <c r="E36" s="25"/>
      <c r="F36" s="69"/>
      <c r="G36" s="35"/>
      <c r="H36" s="35"/>
      <c r="L36" s="282" t="str">
        <f>IF('List č. 06'!$B$24="vyberte druh nemovité věci","",IF('List č. 06'!$B$24="pozemek",M25,IF('List č. 06'!$B$24="stavba",M38,IF('List č. 06'!$B$24="jednotka",M51,IF('List č. 06'!$B$24="jiné",M77,IF('List č. 06'!$B$24="právo stavby",M64,""))))))</f>
        <v/>
      </c>
      <c r="M36" s="257" t="s">
        <v>94</v>
      </c>
      <c r="P36" s="141"/>
      <c r="S36" s="141"/>
      <c r="T36" s="141"/>
      <c r="U36" s="141"/>
      <c r="V36" s="141"/>
      <c r="Z36" s="141"/>
    </row>
    <row r="37" spans="1:26" x14ac:dyDescent="0.25">
      <c r="A37" s="69"/>
      <c r="B37" s="69"/>
      <c r="C37" s="69"/>
      <c r="E37" s="69"/>
      <c r="F37" s="69"/>
      <c r="G37" s="35"/>
      <c r="H37" s="35"/>
      <c r="L37" s="282" t="str">
        <f>IF('List č. 06'!$B$24="vyberte druh nemovité věci","",IF('List č. 06'!$B$24="pozemek",M26,IF('List č. 06'!$B$24="stavba",M39,IF('List č. 06'!$B$24="jednotka",M52,IF('List č. 06'!$B$24="jiné",M78,IF('List č. 06'!$B$24="právo stavby",M65,""))))))</f>
        <v/>
      </c>
      <c r="M37" s="257" t="s">
        <v>94</v>
      </c>
      <c r="N37" s="8"/>
      <c r="O37" s="8"/>
      <c r="P37" s="8"/>
      <c r="S37" s="8"/>
      <c r="T37" s="8"/>
      <c r="U37" s="8"/>
      <c r="V37" s="8"/>
      <c r="Z37" s="8"/>
    </row>
    <row r="38" spans="1:26" x14ac:dyDescent="0.25">
      <c r="A38" s="69"/>
      <c r="B38" s="69"/>
      <c r="C38" s="69"/>
      <c r="F38" s="142"/>
      <c r="G38" s="101"/>
      <c r="H38" s="101"/>
      <c r="L38" s="283" t="s">
        <v>240</v>
      </c>
      <c r="M38" s="257" t="s">
        <v>94</v>
      </c>
      <c r="N38" s="141"/>
      <c r="O38" s="141"/>
      <c r="P38" s="8"/>
      <c r="S38" s="8"/>
      <c r="T38" s="8"/>
      <c r="U38" s="8"/>
      <c r="V38" s="8"/>
      <c r="Z38" s="8"/>
    </row>
    <row r="39" spans="1:26" x14ac:dyDescent="0.25">
      <c r="A39" s="25"/>
      <c r="B39" s="25"/>
      <c r="C39" s="25"/>
      <c r="E39" s="37"/>
      <c r="F39" s="69"/>
      <c r="G39" s="25"/>
      <c r="H39" s="25"/>
      <c r="L39" s="221" t="str">
        <f>IF('List č. 06'!$B$35="vyberte druh nemovité věci","Vyberte specifikaci druhu",IF('List č. 06'!$B$35="pozemek",M16,IF('List č. 06'!$B$35="stavba",M29,IF('List č. 06'!$B$35="jednotka",M42,IF('List č. 06'!$B$35="jiné",M68,IF('List č. 06'!$B$35="právo stavby",M55,""))))))</f>
        <v>Vyberte specifikaci druhu</v>
      </c>
      <c r="M39" s="225" t="s">
        <v>94</v>
      </c>
      <c r="N39" s="8"/>
      <c r="O39" s="8"/>
      <c r="Q39" s="8"/>
      <c r="R39" s="8"/>
    </row>
    <row r="40" spans="1:26" x14ac:dyDescent="0.25">
      <c r="A40" s="70"/>
      <c r="B40" s="69"/>
      <c r="C40" s="69"/>
      <c r="E40" s="25"/>
      <c r="F40" s="25"/>
      <c r="G40" s="69"/>
      <c r="H40" s="69"/>
      <c r="L40" s="221" t="str">
        <f>IF('List č. 06'!$B$35="vyberte druh nemovité věci","Nezvolili jste druh nemovité věci",IF('List č. 06'!$B$35="pozemek",M17,IF('List č. 06'!$B$35="stavba",M30,IF('List č. 06'!$B$35="jednotka",M43,IF('List č. 06'!$B$35="jiné",M69,IF('List č. 06'!$B$35="právo stavby",M56,""))))))</f>
        <v>Nezvolili jste druh nemovité věci</v>
      </c>
      <c r="N40" s="8"/>
      <c r="O40" s="8"/>
      <c r="P40" s="8"/>
      <c r="Q40" s="141"/>
      <c r="R40" s="141"/>
      <c r="S40" s="8"/>
      <c r="T40" s="8"/>
      <c r="U40" s="8"/>
      <c r="V40" s="8"/>
      <c r="Z40" s="8"/>
    </row>
    <row r="41" spans="1:26" ht="15.75" thickBot="1" x14ac:dyDescent="0.3">
      <c r="A41" s="25"/>
      <c r="B41" s="25"/>
      <c r="C41" s="25"/>
      <c r="E41" s="25"/>
      <c r="F41" s="69"/>
      <c r="G41" s="69"/>
      <c r="H41" s="69"/>
      <c r="L41" s="221" t="str">
        <f>IF('List č. 06'!$B$35="vyberte druh nemovité věci","",IF('List č. 06'!$B$35="pozemek",M18,IF('List č. 06'!$B$35="stavba",M31,IF('List č. 06'!$B$35="jednotka",M44,IF('List č. 06'!$B$35="jiné",M70,IF('List č. 06'!$B$35="právo stavby",M57,""))))))</f>
        <v/>
      </c>
      <c r="M41" s="252" t="s">
        <v>174</v>
      </c>
      <c r="Q41" s="8"/>
      <c r="R41" s="8"/>
    </row>
    <row r="42" spans="1:26" ht="15.75" thickTop="1" x14ac:dyDescent="0.25">
      <c r="A42" s="69"/>
      <c r="B42" s="69"/>
      <c r="C42" s="69"/>
      <c r="E42" s="25"/>
      <c r="G42" s="142"/>
      <c r="H42" s="142"/>
      <c r="L42" s="221" t="str">
        <f>IF('List č. 06'!$B$35="vyberte druh nemovité věci","",IF('List č. 06'!$B$35="pozemek",M19,IF('List č. 06'!$B$35="stavba",M32,IF('List č. 06'!$B$35="jednotka",M45,IF('List č. 06'!$B$35="jiné",M71,IF('List č. 06'!$B$35="právo stavby",M58,""))))))</f>
        <v/>
      </c>
      <c r="M42" s="253" t="s">
        <v>177</v>
      </c>
      <c r="N42" s="8"/>
      <c r="O42" s="8"/>
      <c r="P42" s="8"/>
      <c r="Q42" s="8"/>
      <c r="R42" s="8"/>
      <c r="S42" s="8"/>
      <c r="T42" s="8"/>
      <c r="U42" s="101"/>
      <c r="V42" s="101"/>
      <c r="Z42" s="101"/>
    </row>
    <row r="43" spans="1:26" x14ac:dyDescent="0.25">
      <c r="E43" s="25"/>
      <c r="F43" s="37"/>
      <c r="G43" s="69"/>
      <c r="H43" s="69"/>
      <c r="L43" s="221" t="str">
        <f>IF('List č. 06'!$B$35="vyberte druh nemovité věci","",IF('List č. 06'!$B$35="pozemek",M20,IF('List č. 06'!$B$35="stavba",M33,IF('List č. 06'!$B$35="jednotka",M46,IF('List č. 06'!$B$35="jiné",M72,IF('List č. 06'!$B$35="právo stavby",M59,""))))))</f>
        <v/>
      </c>
      <c r="M43" s="254" t="s">
        <v>194</v>
      </c>
      <c r="S43" s="38"/>
      <c r="T43" s="38"/>
    </row>
    <row r="44" spans="1:26" x14ac:dyDescent="0.25">
      <c r="A44" s="37"/>
      <c r="B44" s="212"/>
      <c r="C44" s="37"/>
      <c r="D44" s="37"/>
      <c r="E44" s="25"/>
      <c r="F44" s="25"/>
      <c r="G44" s="25"/>
      <c r="H44" s="25"/>
      <c r="L44" s="221" t="str">
        <f>IF('List č. 06'!$B$35="vyberte druh nemovité věci","",IF('List č. 06'!$B$35="pozemek",M21,IF('List č. 06'!$B$35="stavba",M34,IF('List č. 06'!$B$35="jednotka",M47,IF('List č. 06'!$B$35="jiné",M73,IF('List č. 06'!$B$35="právo stavby",M60,""))))))</f>
        <v/>
      </c>
      <c r="M44" s="254" t="s">
        <v>195</v>
      </c>
      <c r="N44" s="8"/>
      <c r="O44" s="8"/>
      <c r="Q44" s="8"/>
      <c r="R44" s="8"/>
    </row>
    <row r="45" spans="1:26" x14ac:dyDescent="0.25">
      <c r="A45" s="25"/>
      <c r="B45" s="207"/>
      <c r="C45" s="25"/>
      <c r="D45" s="25"/>
      <c r="E45" s="25"/>
      <c r="F45" s="25"/>
      <c r="G45" s="69"/>
      <c r="H45" s="69"/>
      <c r="L45" s="221" t="str">
        <f>IF('List č. 06'!$B$35="vyberte druh nemovité věci","",IF('List č. 06'!$B$35="pozemek",M22,IF('List č. 06'!$B$35="stavba",M35,IF('List č. 06'!$B$35="jednotka",M48,IF('List č. 06'!$B$35="jiné",M74,IF('List č. 06'!$B$35="právo stavby",M61,""))))))</f>
        <v/>
      </c>
      <c r="M45" s="254" t="s">
        <v>196</v>
      </c>
      <c r="Q45" s="3"/>
      <c r="R45" s="3"/>
    </row>
    <row r="46" spans="1:26" x14ac:dyDescent="0.25">
      <c r="A46" s="25"/>
      <c r="B46" s="207"/>
      <c r="C46" s="25"/>
      <c r="D46" s="25"/>
      <c r="E46" s="25"/>
      <c r="F46" s="25"/>
      <c r="L46" s="221" t="str">
        <f>IF('List č. 06'!$B$35="vyberte druh nemovité věci","",IF('List č. 06'!$B$35="pozemek",M23,IF('List č. 06'!$B$35="stavba",M36,IF('List č. 06'!$B$35="jednotka",M49,IF('List č. 06'!$B$35="jiné",M75,IF('List č. 06'!$B$35="právo stavby",M62,""))))))</f>
        <v/>
      </c>
      <c r="M46" s="254" t="s">
        <v>197</v>
      </c>
      <c r="Q46" s="101"/>
      <c r="R46" s="101"/>
    </row>
    <row r="47" spans="1:26" x14ac:dyDescent="0.25">
      <c r="A47" s="25"/>
      <c r="B47" s="25"/>
      <c r="C47" s="25"/>
      <c r="D47" s="25"/>
      <c r="E47" s="25"/>
      <c r="F47" s="25"/>
      <c r="G47" s="37"/>
      <c r="H47" s="37"/>
      <c r="L47" s="221" t="str">
        <f>IF('List č. 06'!$B$35="vyberte druh nemovité věci","",IF('List č. 06'!$B$35="pozemek",M24,IF('List č. 06'!$B$35="stavba",M37,IF('List č. 06'!$B$35="jednotka",M50,IF('List č. 06'!$B$35="jiné",M76,IF('List č. 06'!$B$35="právo stavby",M63,""))))))</f>
        <v/>
      </c>
      <c r="M47" s="254" t="s">
        <v>198</v>
      </c>
      <c r="Q47" s="3"/>
      <c r="R47" s="3"/>
      <c r="S47" s="3"/>
      <c r="T47" s="3"/>
    </row>
    <row r="48" spans="1:26" x14ac:dyDescent="0.25">
      <c r="A48" s="25"/>
      <c r="B48" s="25"/>
      <c r="C48" s="25"/>
      <c r="D48" s="25"/>
      <c r="E48" s="25"/>
      <c r="F48" s="25"/>
      <c r="G48" s="25"/>
      <c r="H48" s="25"/>
      <c r="L48" s="221" t="str">
        <f>IF('List č. 06'!$B$35="vyberte druh nemovité věci","",IF('List č. 06'!$B$35="pozemek",M25,IF('List č. 06'!$B$35="stavba",M38,IF('List č. 06'!$B$35="jednotka",M51,IF('List č. 06'!$B$35="jiné",M77,IF('List č. 06'!$B$35="právo stavby",M64,""))))))</f>
        <v/>
      </c>
      <c r="M48" s="254" t="s">
        <v>199</v>
      </c>
      <c r="Q48" s="3"/>
      <c r="R48" s="3"/>
      <c r="S48" s="39"/>
      <c r="T48" s="39"/>
    </row>
    <row r="49" spans="1:20" x14ac:dyDescent="0.25">
      <c r="A49" s="25"/>
      <c r="B49" s="25"/>
      <c r="C49" s="25"/>
      <c r="D49" s="25"/>
      <c r="F49" s="25"/>
      <c r="G49" s="25"/>
      <c r="H49" s="25"/>
      <c r="L49" s="221" t="str">
        <f>IF('List č. 06'!$B$35="vyberte druh nemovité věci","",IF('List č. 06'!$B$35="pozemek",M26,IF('List č. 06'!$B$35="stavba",M39,IF('List č. 06'!$B$35="jednotka",M52,IF('List č. 06'!$B$35="jiné",M78,IF('List č. 06'!$B$35="právo stavby",M65,""))))))</f>
        <v/>
      </c>
      <c r="M49" s="254" t="s">
        <v>200</v>
      </c>
      <c r="Q49" s="3"/>
      <c r="R49" s="3"/>
    </row>
    <row r="50" spans="1:20" x14ac:dyDescent="0.25">
      <c r="A50" s="25"/>
      <c r="B50" s="25"/>
      <c r="C50" s="25"/>
      <c r="D50" s="25"/>
      <c r="E50" s="58"/>
      <c r="F50" s="25"/>
      <c r="G50" s="25"/>
      <c r="H50" s="25"/>
      <c r="L50" s="284" t="s">
        <v>241</v>
      </c>
      <c r="M50" s="254" t="s">
        <v>201</v>
      </c>
      <c r="Q50" s="3"/>
      <c r="R50" s="3"/>
    </row>
    <row r="51" spans="1:20" x14ac:dyDescent="0.25">
      <c r="A51" s="31"/>
      <c r="B51" s="25"/>
      <c r="C51" s="25"/>
      <c r="D51" s="25"/>
      <c r="E51" s="58"/>
      <c r="F51" s="25"/>
      <c r="G51" s="25"/>
      <c r="H51" s="25"/>
      <c r="L51" s="221" t="str">
        <f>IF('List č. 06'!$B$46="vyberte druh nemovité věci","Vyberte specifikaci druhu",IF('List č. 06'!$B$46="pozemek",M16,IF('List č. 06'!$B$46="stavba",M29,IF('List č. 06'!$B$46="jednotka",M42,IF('List č. 06'!$B$46="jiné",M68,IF('List č. 06'!$B$46="právo stavby",M55,""))))))</f>
        <v>Vyberte specifikaci druhu</v>
      </c>
      <c r="M51" s="254" t="s">
        <v>202</v>
      </c>
    </row>
    <row r="52" spans="1:20" x14ac:dyDescent="0.25">
      <c r="A52" s="56"/>
      <c r="B52" s="25"/>
      <c r="C52" s="25"/>
      <c r="D52" s="25"/>
      <c r="E52" s="25"/>
      <c r="F52" s="25"/>
      <c r="G52" s="25"/>
      <c r="H52" s="25"/>
      <c r="L52" s="221" t="str">
        <f>IF('List č. 06'!$B$46="vyberte druh nemovité věci","Nezvolili jste druh nemovité věci",IF('List č. 06'!$B$46="pozemek",M17,IF('List č. 06'!$B$46="stavba",M30,IF('List č. 06'!$B$46="jednotka",M43,IF('List č. 06'!$B$46="jiné",M69,IF('List č. 06'!$B$46="právo stavby",M56,""))))))</f>
        <v>Nezvolili jste druh nemovité věci</v>
      </c>
      <c r="M52" s="226" t="s">
        <v>94</v>
      </c>
      <c r="S52" s="3"/>
      <c r="T52" s="3"/>
    </row>
    <row r="53" spans="1:20" x14ac:dyDescent="0.25">
      <c r="A53" s="7"/>
      <c r="B53" s="25"/>
      <c r="C53" s="25"/>
      <c r="D53" s="25"/>
      <c r="E53" s="25"/>
      <c r="G53" s="25"/>
      <c r="H53" s="25"/>
      <c r="L53" s="221" t="str">
        <f>IF('List č. 06'!$B$46="vyberte druh nemovité věci","",IF('List č. 06'!$B$46="pozemek",M18,IF('List č. 06'!$B$46="stavba",M31,IF('List č. 06'!$B$46="jednotka",M44,IF('List č. 06'!$B$46="jiné",M70,IF('List č. 06'!$B$46="právo stavby",M57,""))))))</f>
        <v/>
      </c>
      <c r="M53" s="227" t="s">
        <v>94</v>
      </c>
      <c r="S53" s="3"/>
      <c r="T53" s="3"/>
    </row>
    <row r="54" spans="1:20" ht="15.75" thickBot="1" x14ac:dyDescent="0.3">
      <c r="A54" s="25"/>
      <c r="E54" s="25"/>
      <c r="F54" s="58"/>
      <c r="G54" s="25"/>
      <c r="H54" s="25"/>
      <c r="L54" s="221" t="str">
        <f>IF('List č. 06'!$B$46="vyberte druh nemovité věci","",IF('List č. 06'!$B$46="pozemek",M19,IF('List č. 06'!$B$46="stavba",M32,IF('List č. 06'!$B$46="jednotka",M45,IF('List č. 06'!$B$46="jiné",M71,IF('List č. 06'!$B$46="právo stavby",M58,""))))))</f>
        <v/>
      </c>
      <c r="M54" s="248" t="s">
        <v>175</v>
      </c>
    </row>
    <row r="55" spans="1:20" ht="15.75" thickTop="1" x14ac:dyDescent="0.25">
      <c r="A55" s="25"/>
      <c r="B55" s="58"/>
      <c r="C55" s="58"/>
      <c r="D55" s="58"/>
      <c r="E55" s="25"/>
      <c r="F55" s="58"/>
      <c r="G55" s="25"/>
      <c r="H55" s="25"/>
      <c r="L55" s="221" t="str">
        <f>IF('List č. 06'!$B$46="vyberte druh nemovité věci","",IF('List č. 06'!$B$46="pozemek",M20,IF('List č. 06'!$B$46="stavba",M33,IF('List č. 06'!$B$46="jednotka",M46,IF('List č. 06'!$B$46="jiné",M72,IF('List č. 06'!$B$46="právo stavby",M59,""))))))</f>
        <v/>
      </c>
      <c r="M55" s="249" t="s">
        <v>177</v>
      </c>
    </row>
    <row r="56" spans="1:20" x14ac:dyDescent="0.25">
      <c r="A56" s="25"/>
      <c r="B56" s="58"/>
      <c r="C56" s="58"/>
      <c r="D56" s="58"/>
      <c r="E56" s="25"/>
      <c r="F56" s="25"/>
      <c r="G56" s="25"/>
      <c r="H56" s="25"/>
      <c r="L56" s="221" t="str">
        <f>IF('List č. 06'!$B$46="vyberte druh nemovité věci","",IF('List č. 06'!$B$46="pozemek",M21,IF('List č. 06'!$B$46="stavba",M34,IF('List č. 06'!$B$46="jednotka",M47,IF('List č. 06'!$B$46="jiné",M73,IF('List č. 06'!$B$46="právo stavby",M60,""))))))</f>
        <v/>
      </c>
      <c r="M56" s="250" t="s">
        <v>203</v>
      </c>
    </row>
    <row r="57" spans="1:20" x14ac:dyDescent="0.25">
      <c r="A57" s="25"/>
      <c r="B57" s="25"/>
      <c r="C57" s="25"/>
      <c r="D57" s="25"/>
      <c r="E57" s="31"/>
      <c r="F57" s="25"/>
      <c r="L57" s="221" t="str">
        <f>IF('List č. 06'!$B$46="vyberte druh nemovité věci","",IF('List č. 06'!$B$46="pozemek",M22,IF('List č. 06'!$B$46="stavba",M35,IF('List č. 06'!$B$46="jednotka",M48,IF('List č. 06'!$B$46="jiné",M74,IF('List č. 06'!$B$46="právo stavby",M61,""))))))</f>
        <v/>
      </c>
      <c r="M57" s="251" t="s">
        <v>94</v>
      </c>
    </row>
    <row r="58" spans="1:20" x14ac:dyDescent="0.25">
      <c r="A58" s="25"/>
      <c r="B58" s="25"/>
      <c r="C58" s="25"/>
      <c r="D58" s="25"/>
      <c r="E58" s="31"/>
      <c r="F58" s="25"/>
      <c r="G58" s="58"/>
      <c r="H58" s="58"/>
      <c r="L58" s="221" t="str">
        <f>IF('List č. 06'!$B$46="vyberte druh nemovité věci","",IF('List č. 06'!$B$46="pozemek",M23,IF('List č. 06'!$B$46="stavba",M36,IF('List č. 06'!$B$46="jednotka",M49,IF('List č. 06'!$B$46="jiné",M75,IF('List č. 06'!$B$46="právo stavby",M62,""))))))</f>
        <v/>
      </c>
      <c r="M58" s="251" t="s">
        <v>94</v>
      </c>
    </row>
    <row r="59" spans="1:20" x14ac:dyDescent="0.25">
      <c r="A59" s="25"/>
      <c r="B59" s="25"/>
      <c r="C59" s="25"/>
      <c r="D59" s="25"/>
      <c r="E59" s="56"/>
      <c r="F59" s="25"/>
      <c r="G59" s="58"/>
      <c r="H59" s="58"/>
      <c r="L59" s="221" t="str">
        <f>IF('List č. 06'!$B$46="vyberte druh nemovité věci","",IF('List č. 06'!$B$46="pozemek",M24,IF('List č. 06'!$B$46="stavba",M37,IF('List č. 06'!$B$46="jednotka",M50,IF('List č. 06'!$B$46="jiné",M76,IF('List č. 06'!$B$46="právo stavby",M63,""))))))</f>
        <v/>
      </c>
      <c r="M59" s="249" t="s">
        <v>94</v>
      </c>
    </row>
    <row r="60" spans="1:20" x14ac:dyDescent="0.25">
      <c r="A60" s="25"/>
      <c r="B60" s="25"/>
      <c r="C60" s="25"/>
      <c r="D60" s="25"/>
      <c r="E60" s="56"/>
      <c r="F60" s="25"/>
      <c r="G60" s="25"/>
      <c r="H60" s="25"/>
      <c r="L60" s="221" t="str">
        <f>IF('List č. 06'!$B$46="vyberte druh nemovité věci","",IF('List č. 06'!$B$46="pozemek",M25,IF('List č. 06'!$B$46="stavba",M38,IF('List č. 06'!$B$46="jednotka",M51,IF('List č. 06'!$B$46="jiné",M77,IF('List č. 06'!$B$46="právo stavby",M64,""))))))</f>
        <v/>
      </c>
      <c r="M60" s="249" t="s">
        <v>94</v>
      </c>
    </row>
    <row r="61" spans="1:20" x14ac:dyDescent="0.25">
      <c r="A61" s="25"/>
      <c r="B61" s="25"/>
      <c r="C61" s="25"/>
      <c r="D61" s="25"/>
      <c r="E61" s="7"/>
      <c r="F61" s="31"/>
      <c r="G61" s="25"/>
      <c r="H61" s="25"/>
      <c r="L61" s="221" t="str">
        <f>IF('List č. 06'!$B$46="vyberte druh nemovité věci","",IF('List č. 06'!$B$46="pozemek",M26,IF('List č. 06'!$B$46="stavba",M39,IF('List č. 06'!$B$46="jednotka",M52,IF('List č. 06'!$B$46="jiné",M78,IF('List č. 06'!$B$46="právo stavby",M65,""))))))</f>
        <v/>
      </c>
      <c r="M61" s="249" t="s">
        <v>94</v>
      </c>
    </row>
    <row r="62" spans="1:20" x14ac:dyDescent="0.25">
      <c r="A62" s="25"/>
      <c r="B62" s="31"/>
      <c r="C62" s="31"/>
      <c r="D62" s="31"/>
      <c r="E62" s="25"/>
      <c r="F62" s="31"/>
      <c r="G62" s="25"/>
      <c r="H62" s="25"/>
      <c r="L62" s="224" t="s">
        <v>242</v>
      </c>
      <c r="M62" s="249" t="s">
        <v>94</v>
      </c>
    </row>
    <row r="63" spans="1:20" x14ac:dyDescent="0.25">
      <c r="A63" s="61"/>
      <c r="B63" s="31"/>
      <c r="C63" s="31"/>
      <c r="D63" s="31"/>
      <c r="E63" s="25"/>
      <c r="F63" s="56"/>
      <c r="G63" s="25"/>
      <c r="H63" s="25"/>
      <c r="L63" s="221" t="str">
        <f>IF('List č. 06'!$B$57="vyberte druh nemovité věci","Vyberte specifikaci druhu",IF('List č. 06'!$B$57="pozemek",M16,IF('List č. 06'!$B$57="stavba",M29,IF('List č. 06'!$B$57="jednotka",M42,IF('List č. 06'!$B$57="jiné",M68,IF('List č. 06'!$B$57="právo stavby",M55,""))))))</f>
        <v>Vyberte specifikaci druhu</v>
      </c>
      <c r="M63" s="249" t="s">
        <v>94</v>
      </c>
    </row>
    <row r="64" spans="1:20" x14ac:dyDescent="0.25">
      <c r="A64" s="61"/>
      <c r="B64" s="56"/>
      <c r="C64" s="56"/>
      <c r="D64" s="56"/>
      <c r="E64" s="25"/>
      <c r="F64" s="56"/>
      <c r="G64" s="25"/>
      <c r="H64" s="25"/>
      <c r="L64" s="221" t="str">
        <f>IF('List č. 06'!$B$57="vyberte druh nemovité věci","Nezvolili jste druh nemovité věci",IF('List č. 06'!$B$57="pozemek",M17,IF('List č. 06'!$B$57="stavba",M30,IF('List č. 06'!$B$57="jednotka",M43,IF('List č. 06'!$B$57="jiné",M69,IF('List č. 06'!$B$57="právo stavby",M56,""))))))</f>
        <v>Nezvolili jste druh nemovité věci</v>
      </c>
      <c r="M64" s="249" t="s">
        <v>94</v>
      </c>
    </row>
    <row r="65" spans="1:16" x14ac:dyDescent="0.25">
      <c r="A65" s="56"/>
      <c r="B65" s="56"/>
      <c r="C65" s="56"/>
      <c r="D65" s="56"/>
      <c r="E65" s="25"/>
      <c r="F65" s="7"/>
      <c r="G65" s="31"/>
      <c r="H65" s="31"/>
      <c r="L65" s="221" t="str">
        <f>IF('List č. 06'!$B$57="vyberte druh nemovité věci","",IF('List č. 06'!$B$57="pozemek",M18,IF('List č. 06'!$B$57="stavba",M31,IF('List č. 06'!$B$57="jednotka",M44,IF('List č. 06'!$B$57="jiné",M70,IF('List č. 06'!$B$57="právo stavby",M57,""))))))</f>
        <v/>
      </c>
      <c r="M65" s="228" t="s">
        <v>94</v>
      </c>
    </row>
    <row r="66" spans="1:16" x14ac:dyDescent="0.25">
      <c r="A66" s="25"/>
      <c r="B66" s="7"/>
      <c r="C66" s="7"/>
      <c r="D66" s="7"/>
      <c r="E66" s="25"/>
      <c r="F66" s="25"/>
      <c r="G66" s="31"/>
      <c r="H66" s="31"/>
      <c r="L66" s="221" t="str">
        <f>IF('List č. 06'!$B$57="vyberte druh nemovité věci","",IF('List č. 06'!$B$57="pozemek",M19,IF('List č. 06'!$B$57="stavba",M32,IF('List č. 06'!$B$57="jednotka",M45,IF('List č. 06'!$B$57="jiné",M71,IF('List č. 06'!$B$57="právo stavby",M58,""))))))</f>
        <v/>
      </c>
    </row>
    <row r="67" spans="1:16" ht="15.75" thickBot="1" x14ac:dyDescent="0.3">
      <c r="A67" s="25"/>
      <c r="B67" s="25"/>
      <c r="C67" s="25"/>
      <c r="D67" s="25"/>
      <c r="E67" s="25"/>
      <c r="F67" s="25"/>
      <c r="G67" s="56"/>
      <c r="H67" s="56"/>
      <c r="L67" s="221" t="str">
        <f>IF('List č. 06'!$B$57="vyberte druh nemovité věci","",IF('List č. 06'!$B$57="pozemek",M20,IF('List č. 06'!$B$57="stavba",M33,IF('List č. 06'!$B$57="jednotka",M46,IF('List č. 06'!$B$57="jiné",M72,IF('List č. 06'!$B$57="právo stavby",M59,""))))))</f>
        <v/>
      </c>
      <c r="M67" s="246" t="s">
        <v>204</v>
      </c>
    </row>
    <row r="68" spans="1:16" ht="15.75" thickTop="1" x14ac:dyDescent="0.25">
      <c r="A68" s="25"/>
      <c r="B68" s="25"/>
      <c r="C68" s="25"/>
      <c r="D68" s="25"/>
      <c r="E68" s="25"/>
      <c r="F68" s="25"/>
      <c r="G68" s="56"/>
      <c r="H68" s="56"/>
      <c r="L68" s="221" t="str">
        <f>IF('List č. 06'!$B$57="vyberte druh nemovité věci","",IF('List č. 06'!$B$57="pozemek",M21,IF('List č. 06'!$B$57="stavba",M34,IF('List č. 06'!$B$57="jednotka",M47,IF('List č. 06'!$B$57="jiné",M73,IF('List č. 06'!$B$57="právo stavby",M60,""))))))</f>
        <v/>
      </c>
      <c r="M68" s="247" t="s">
        <v>177</v>
      </c>
    </row>
    <row r="69" spans="1:16" x14ac:dyDescent="0.25">
      <c r="A69" s="25"/>
      <c r="B69" s="25"/>
      <c r="C69" s="25"/>
      <c r="D69" s="25"/>
      <c r="E69" s="25"/>
      <c r="F69" s="25"/>
      <c r="G69" s="7"/>
      <c r="H69" s="7"/>
      <c r="L69" s="221" t="str">
        <f>IF('List č. 06'!$B$57="vyberte druh nemovité věci","",IF('List č. 06'!$B$57="pozemek",M22,IF('List č. 06'!$B$57="stavba",M35,IF('List č. 06'!$B$57="jednotka",M48,IF('List č. 06'!$B$57="jiné",M74,IF('List č. 06'!$B$57="právo stavby",M61,""))))))</f>
        <v/>
      </c>
      <c r="M69" s="247" t="s">
        <v>203</v>
      </c>
    </row>
    <row r="70" spans="1:16" x14ac:dyDescent="0.25">
      <c r="A70" s="25"/>
      <c r="B70" s="25"/>
      <c r="C70" s="25"/>
      <c r="D70" s="25"/>
      <c r="E70" s="25"/>
      <c r="F70" s="25"/>
      <c r="G70" s="25"/>
      <c r="H70" s="25"/>
      <c r="L70" s="221" t="str">
        <f>IF('List č. 06'!$B$57="vyberte druh nemovité věci","",IF('List č. 06'!$B$57="pozemek",M23,IF('List č. 06'!$B$57="stavba",M36,IF('List č. 06'!$B$57="jednotka",M49,IF('List č. 06'!$B$57="jiné",M75,IF('List č. 06'!$B$57="právo stavby",M62,""))))))</f>
        <v/>
      </c>
      <c r="M70" s="247" t="s">
        <v>94</v>
      </c>
    </row>
    <row r="71" spans="1:16" x14ac:dyDescent="0.25">
      <c r="A71" s="25"/>
      <c r="B71" s="25"/>
      <c r="C71" s="25"/>
      <c r="D71" s="25"/>
      <c r="E71" s="25"/>
      <c r="F71" s="25"/>
      <c r="G71" s="25"/>
      <c r="H71" s="25"/>
      <c r="L71" s="221" t="str">
        <f>IF('List č. 06'!$B$57="vyberte druh nemovité věci","",IF('List č. 06'!$B$57="pozemek",M24,IF('List č. 06'!$B$57="stavba",M37,IF('List č. 06'!$B$57="jednotka",M50,IF('List č. 06'!$B$57="jiné",M76,IF('List č. 06'!$B$57="právo stavby",M63,""))))))</f>
        <v/>
      </c>
      <c r="M71" s="247" t="s">
        <v>94</v>
      </c>
    </row>
    <row r="72" spans="1:16" x14ac:dyDescent="0.25">
      <c r="A72" s="25"/>
      <c r="B72" s="25"/>
      <c r="C72" s="25"/>
      <c r="D72" s="25"/>
      <c r="E72" s="25"/>
      <c r="F72" s="25"/>
      <c r="G72" s="25"/>
      <c r="H72" s="25"/>
      <c r="L72" s="221" t="str">
        <f>IF('List č. 06'!$B$57="vyberte druh nemovité věci","",IF('List č. 06'!$B$57="pozemek",M25,IF('List č. 06'!$B$57="stavba",M38,IF('List č. 06'!$B$57="jednotka",M51,IF('List č. 06'!$B$57="jiné",M77,IF('List č. 06'!$B$57="právo stavby",M64,""))))))</f>
        <v/>
      </c>
      <c r="M72" s="247" t="s">
        <v>94</v>
      </c>
      <c r="P72" s="38"/>
    </row>
    <row r="73" spans="1:16" x14ac:dyDescent="0.25">
      <c r="A73" s="56"/>
      <c r="B73" s="25"/>
      <c r="C73" s="25"/>
      <c r="D73" s="25"/>
      <c r="E73" s="7"/>
      <c r="F73" s="25"/>
      <c r="G73" s="25"/>
      <c r="H73" s="25"/>
      <c r="K73" s="227"/>
      <c r="L73" s="221" t="str">
        <f>IF('List č. 06'!$B$57="vyberte druh nemovité věci","",IF('List č. 06'!$B$57="pozemek",M26,IF('List č. 06'!$B$57="stavba",M39,IF('List č. 06'!$B$57="jednotka",M52,IF('List č. 06'!$B$57="jiné",M78,IF('List č. 06'!$B$57="právo stavby",M65,""))))))</f>
        <v/>
      </c>
      <c r="M73" s="247" t="s">
        <v>94</v>
      </c>
    </row>
    <row r="74" spans="1:16" x14ac:dyDescent="0.25">
      <c r="A74" s="61"/>
      <c r="B74" s="25"/>
      <c r="C74" s="25"/>
      <c r="D74" s="25"/>
      <c r="E74" s="61"/>
      <c r="F74" s="25"/>
      <c r="G74" s="25"/>
      <c r="H74" s="25"/>
      <c r="L74" s="224" t="s">
        <v>243</v>
      </c>
      <c r="M74" s="247" t="s">
        <v>94</v>
      </c>
      <c r="N74" s="38"/>
      <c r="O74" s="38"/>
    </row>
    <row r="75" spans="1:16" x14ac:dyDescent="0.25">
      <c r="A75" s="61"/>
      <c r="B75" s="25"/>
      <c r="C75" s="25"/>
      <c r="D75" s="25"/>
      <c r="E75" s="61"/>
      <c r="F75" s="25"/>
      <c r="G75" s="25"/>
      <c r="H75" s="25"/>
      <c r="L75" s="221" t="str">
        <f>IF('List č. 06'!$B$68="vyberte druh nemovité věci","Vyberte specifikaci druhu",IF('List č. 06'!$B$68="pozemek",M16,IF('List č. 06'!$B$68="stavba",M29,IF('List č. 06'!$B$68="jednotka",M42,IF('List č. 06'!$B$68="jiné",M68,IF('List č. 06'!$B$68="právo stavby",M55,""))))))</f>
        <v>Vyberte specifikaci druhu</v>
      </c>
      <c r="M75" s="247" t="s">
        <v>94</v>
      </c>
    </row>
    <row r="76" spans="1:16" x14ac:dyDescent="0.25">
      <c r="A76" s="61"/>
      <c r="B76" s="25"/>
      <c r="C76" s="25"/>
      <c r="D76" s="25"/>
      <c r="E76" s="61"/>
      <c r="F76" s="25"/>
      <c r="G76" s="25"/>
      <c r="H76" s="25"/>
      <c r="L76" s="221" t="str">
        <f>IF('List č. 06'!$B$68="vyberte druh nemovité věci","Nezvolili jste druh nemovité věci",IF('List č. 06'!$B$68="pozemek",M17,IF('List č. 06'!$B$68="stavba",M30,IF('List č. 06'!$B$68="jednotka",M43,IF('List č. 06'!$B$68="jiné",M69,IF('List č. 06'!$B$68="právo stavby",M56,""))))))</f>
        <v>Nezvolili jste druh nemovité věci</v>
      </c>
      <c r="M76" s="247" t="s">
        <v>94</v>
      </c>
    </row>
    <row r="77" spans="1:16" x14ac:dyDescent="0.25">
      <c r="B77" s="25"/>
      <c r="C77" s="25"/>
      <c r="D77" s="25"/>
      <c r="E77" s="61"/>
      <c r="F77" s="7"/>
      <c r="G77" s="25"/>
      <c r="H77" s="25"/>
      <c r="L77" s="221" t="str">
        <f>IF('List č. 06'!$B$68="vyberte druh nemovité věci","",IF('List č. 06'!$B$68="pozemek",M18,IF('List č. 06'!$B$68="stavba",M31,IF('List č. 06'!$B$68="jednotka",M44,IF('List č. 06'!$B$68="jiné",M70,IF('List č. 06'!$B$68="právo stavby",M57,""))))))</f>
        <v/>
      </c>
      <c r="M77" s="247" t="s">
        <v>94</v>
      </c>
    </row>
    <row r="78" spans="1:16" x14ac:dyDescent="0.25">
      <c r="A78" s="25"/>
      <c r="B78" s="7"/>
      <c r="C78" s="7"/>
      <c r="D78" s="7"/>
      <c r="E78" s="25"/>
      <c r="F78" s="61"/>
      <c r="G78" s="25"/>
      <c r="H78" s="25"/>
      <c r="L78" s="221" t="str">
        <f>IF('List č. 06'!$B$68="vyberte druh nemovité věci","",IF('List č. 06'!$B$68="pozemek",M19,IF('List č. 06'!$B$68="stavba",M32,IF('List č. 06'!$B$68="jednotka",M45,IF('List č. 06'!$B$68="jiné",M71,IF('List č. 06'!$B$68="právo stavby",M58,""))))))</f>
        <v/>
      </c>
      <c r="M78" s="229" t="s">
        <v>205</v>
      </c>
    </row>
    <row r="79" spans="1:16" x14ac:dyDescent="0.25">
      <c r="A79" s="25"/>
      <c r="B79" s="61"/>
      <c r="C79" s="61"/>
      <c r="D79" s="61"/>
      <c r="E79" s="25"/>
      <c r="F79" s="61"/>
      <c r="G79" s="25"/>
      <c r="H79" s="25"/>
      <c r="K79" s="227"/>
      <c r="L79" s="221" t="str">
        <f>IF('List č. 06'!$B$68="vyberte druh nemovité věci","",IF('List č. 06'!$B$68="pozemek",M20,IF('List č. 06'!$B$68="stavba",M33,IF('List č. 06'!$B$68="jednotka",M46,IF('List č. 06'!$B$68="jiné",M72,IF('List č. 06'!$B$68="právo stavby",M59,""))))))</f>
        <v/>
      </c>
      <c r="M79" s="227"/>
    </row>
    <row r="80" spans="1:16" x14ac:dyDescent="0.25">
      <c r="A80" s="25"/>
      <c r="B80" s="61"/>
      <c r="C80" s="61"/>
      <c r="D80" s="61"/>
      <c r="E80" s="25"/>
      <c r="F80" s="61"/>
      <c r="G80" s="25"/>
      <c r="H80" s="25"/>
      <c r="K80" s="227"/>
      <c r="L80" s="221" t="str">
        <f>IF('List č. 06'!$B$68="vyberte druh nemovité věci","",IF('List č. 06'!$B$68="pozemek",M21,IF('List č. 06'!$B$68="stavba",M34,IF('List č. 06'!$B$68="jednotka",M47,IF('List č. 06'!$B$68="jiné",M73,IF('List č. 06'!$B$68="právo stavby",M60,""))))))</f>
        <v/>
      </c>
      <c r="M80" s="227"/>
    </row>
    <row r="81" spans="1:26" x14ac:dyDescent="0.25">
      <c r="A81" s="25"/>
      <c r="B81" s="61"/>
      <c r="C81" s="61"/>
      <c r="D81" s="61"/>
      <c r="E81" s="56"/>
      <c r="F81" s="61"/>
      <c r="G81" s="7"/>
      <c r="H81" s="7"/>
      <c r="K81" s="227"/>
      <c r="L81" s="221" t="str">
        <f>IF('List č. 06'!$B$68="vyberte druh nemovité věci","",IF('List č. 06'!$B$68="pozemek",M22,IF('List č. 06'!$B$68="stavba",M35,IF('List č. 06'!$B$68="jednotka",M48,IF('List č. 06'!$B$68="jiné",M74,IF('List č. 06'!$B$68="právo stavby",M61,""))))))</f>
        <v/>
      </c>
      <c r="M81" s="227"/>
    </row>
    <row r="82" spans="1:26" x14ac:dyDescent="0.25">
      <c r="A82" s="25"/>
      <c r="B82" s="61"/>
      <c r="C82" s="61"/>
      <c r="D82" s="61"/>
      <c r="E82" s="25"/>
      <c r="F82" s="25"/>
      <c r="G82" s="61"/>
      <c r="H82" s="61"/>
      <c r="K82" s="227"/>
      <c r="L82" s="221" t="str">
        <f>IF('List č. 06'!$B$68="vyberte druh nemovité věci","",IF('List č. 06'!$B$68="pozemek",M23,IF('List č. 06'!$B$68="stavba",M36,IF('List č. 06'!$B$68="jednotka",M49,IF('List č. 06'!$B$68="jiné",M75,IF('List č. 06'!$B$68="právo stavby",M62,""))))))</f>
        <v/>
      </c>
      <c r="M82" s="227"/>
    </row>
    <row r="83" spans="1:26" x14ac:dyDescent="0.25">
      <c r="A83" s="25"/>
      <c r="B83" s="25"/>
      <c r="C83" s="25"/>
      <c r="D83" s="25"/>
      <c r="E83" s="25"/>
      <c r="F83" s="25"/>
      <c r="G83" s="61"/>
      <c r="H83" s="61"/>
      <c r="K83" s="227"/>
      <c r="L83" s="221" t="str">
        <f>IF('List č. 06'!$B$68="vyberte druh nemovité věci","",IF('List č. 06'!$B$68="pozemek",M24,IF('List č. 06'!$B$68="stavba",M37,IF('List č. 06'!$B$68="jednotka",M50,IF('List č. 06'!$B$68="jiné",M76,IF('List č. 06'!$B$68="právo stavby",M63,""))))))</f>
        <v/>
      </c>
      <c r="M83" s="227"/>
    </row>
    <row r="84" spans="1:26" x14ac:dyDescent="0.25">
      <c r="A84" s="65"/>
      <c r="B84" s="25"/>
      <c r="C84" s="25"/>
      <c r="D84" s="25"/>
      <c r="E84" s="56"/>
      <c r="F84" s="25"/>
      <c r="G84" s="61"/>
      <c r="H84" s="61"/>
      <c r="K84" s="227"/>
      <c r="L84" s="221" t="str">
        <f>IF('List č. 06'!$B$68="vyberte druh nemovité věci","",IF('List č. 06'!$B$68="pozemek",M25,IF('List č. 06'!$B$68="stavba",M38,IF('List č. 06'!$B$68="jednotka",M51,IF('List č. 06'!$B$68="jiné",M77,IF('List č. 06'!$B$68="právo stavby",M64,""))))))</f>
        <v/>
      </c>
      <c r="M84" s="227"/>
      <c r="P84" s="3"/>
    </row>
    <row r="85" spans="1:26" x14ac:dyDescent="0.25">
      <c r="B85" s="25"/>
      <c r="C85" s="25"/>
      <c r="D85" s="25"/>
      <c r="E85" s="25"/>
      <c r="F85" s="56"/>
      <c r="G85" s="61"/>
      <c r="H85" s="61"/>
      <c r="K85" s="227"/>
      <c r="L85" s="221" t="str">
        <f>IF('List č. 06'!$B$68="vyberte druh nemovité věci","",IF('List č. 06'!$B$68="pozemek",M26,IF('List č. 06'!$B$68="stavba",M39,IF('List č. 06'!$B$68="jednotka",M52,IF('List č. 06'!$B$68="jiné",M78,IF('List č. 06'!$B$68="právo stavby",M65,""))))))</f>
        <v/>
      </c>
      <c r="M85" s="227"/>
      <c r="P85" s="3"/>
    </row>
    <row r="86" spans="1:26" x14ac:dyDescent="0.25">
      <c r="B86" s="56"/>
      <c r="C86" s="56"/>
      <c r="D86" s="56"/>
      <c r="E86" s="25"/>
      <c r="F86" s="25"/>
      <c r="G86" s="25"/>
      <c r="H86" s="25"/>
      <c r="K86" s="227"/>
      <c r="L86" s="224" t="s">
        <v>244</v>
      </c>
      <c r="M86" s="227"/>
      <c r="N86" s="3"/>
      <c r="O86" s="3"/>
      <c r="P86" s="3"/>
    </row>
    <row r="87" spans="1:26" x14ac:dyDescent="0.25">
      <c r="B87" s="25"/>
      <c r="C87" s="25"/>
      <c r="D87" s="25"/>
      <c r="E87" s="37"/>
      <c r="F87" s="25"/>
      <c r="G87" s="25"/>
      <c r="H87" s="25"/>
      <c r="K87" s="227"/>
      <c r="L87" s="221" t="str">
        <f>IF('List č. 06'!$B$84="vyberte druh nemovité věci","Vyberte specifikaci druhu",IF('List č. 06'!$B$84="pozemek",M16,IF('List č. 06'!$B$84="stavba",M29,IF('List č. 06'!$B$84="jednotka",M42,IF('List č. 06'!$B$84="jiné",M68,IF('List č. 06'!$B$84="právo stavby",M55,""))))))</f>
        <v>Vyberte specifikaci druhu</v>
      </c>
      <c r="M87" s="227"/>
      <c r="N87" s="3"/>
      <c r="O87" s="3"/>
      <c r="P87" s="3"/>
    </row>
    <row r="88" spans="1:26" x14ac:dyDescent="0.25">
      <c r="B88" s="25"/>
      <c r="C88" s="25"/>
      <c r="D88" s="25"/>
      <c r="E88" s="53"/>
      <c r="F88" s="56"/>
      <c r="G88" s="25"/>
      <c r="H88" s="25"/>
      <c r="K88" s="227"/>
      <c r="L88" s="221" t="str">
        <f>IF('List č. 06'!$B$84="vyberte druh nemovité věci","Nezvolili jste druh nemovité věci",IF('List č. 06'!$B$84="pozemek",M17,IF('List č. 06'!$B$84="stavba",M30,IF('List č. 06'!$B$84="jednotka",M43,IF('List č. 06'!$B$84="jiné",M69,IF('List č. 06'!$B$84="právo stavby",M56,""))))))</f>
        <v>Nezvolili jste druh nemovité věci</v>
      </c>
      <c r="M88" s="227"/>
      <c r="N88" s="3"/>
      <c r="O88" s="3"/>
      <c r="P88" s="3"/>
    </row>
    <row r="89" spans="1:26" x14ac:dyDescent="0.25">
      <c r="B89" s="56"/>
      <c r="C89" s="56"/>
      <c r="D89" s="56"/>
      <c r="E89" s="53"/>
      <c r="F89" s="25"/>
      <c r="G89" s="56"/>
      <c r="H89" s="56"/>
      <c r="K89" s="227"/>
      <c r="L89" s="227" t="str">
        <f>IF('List č. 06'!$B$84="vyberte druh nemovité věci","",IF('List č. 06'!$B$84="pozemek",M18,IF('List č. 06'!$B$84="stavba",M31,IF('List č. 06'!$B$84="jednotka",M44,IF('List č. 06'!$B$84="jiné",M70,IF('List č. 06'!$B$84="právo stavby",M57,""))))))</f>
        <v/>
      </c>
      <c r="M89" s="227"/>
      <c r="N89" s="3"/>
      <c r="O89" s="3"/>
      <c r="P89" s="3"/>
    </row>
    <row r="90" spans="1:26" x14ac:dyDescent="0.25">
      <c r="B90" s="25"/>
      <c r="C90" s="25"/>
      <c r="D90" s="25"/>
      <c r="E90" s="53"/>
      <c r="F90" s="25"/>
      <c r="G90" s="25"/>
      <c r="H90" s="25"/>
      <c r="K90" s="227"/>
      <c r="L90" s="227" t="str">
        <f>IF('List č. 06'!$B$84="vyberte druh nemovité věci","",IF('List č. 06'!$B$84="pozemek",M19,IF('List č. 06'!$B$84="stavba",M32,IF('List č. 06'!$B$84="jednotka",M45,IF('List č. 06'!$B$84="jiné",M71,IF('List č. 06'!$B$84="právo stavby",M58,""))))))</f>
        <v/>
      </c>
      <c r="M90" s="227"/>
      <c r="N90" s="3"/>
      <c r="O90" s="3"/>
    </row>
    <row r="91" spans="1:26" x14ac:dyDescent="0.25">
      <c r="B91" s="25"/>
      <c r="C91" s="25"/>
      <c r="D91" s="25"/>
      <c r="E91" s="25"/>
      <c r="F91" s="37"/>
      <c r="G91" s="25"/>
      <c r="H91" s="25"/>
      <c r="K91" s="227"/>
      <c r="L91" s="227" t="str">
        <f>IF('List č. 06'!$B$84="vyberte druh nemovité věci","",IF('List č. 06'!$B$84="pozemek",M20,IF('List č. 06'!$B$84="stavba",M33,IF('List č. 06'!$B$84="jednotka",M46,IF('List č. 06'!$B$84="jiné",M72,IF('List č. 06'!$B$84="právo stavby",M59,""))))))</f>
        <v/>
      </c>
      <c r="M91" s="227"/>
      <c r="N91" s="3"/>
      <c r="O91" s="3"/>
    </row>
    <row r="92" spans="1:26" x14ac:dyDescent="0.25">
      <c r="B92" s="37"/>
      <c r="C92" s="37"/>
      <c r="D92" s="37"/>
      <c r="E92" s="25"/>
      <c r="F92" s="53"/>
      <c r="G92" s="56"/>
      <c r="H92" s="56"/>
      <c r="K92" s="227"/>
      <c r="L92" s="227" t="str">
        <f>IF('List č. 06'!$B$84="vyberte druh nemovité věci","",IF('List č. 06'!$B$84="pozemek",M21,IF('List č. 06'!$B$84="stavba",M34,IF('List č. 06'!$B$84="jednotka",M47,IF('List č. 06'!$B$84="jiné",M73,IF('List č. 06'!$B$84="právo stavby",M60,""))))))</f>
        <v/>
      </c>
      <c r="M92" s="227"/>
    </row>
    <row r="93" spans="1:26" x14ac:dyDescent="0.25">
      <c r="A93" s="145"/>
      <c r="B93" s="53"/>
      <c r="C93" s="53"/>
      <c r="D93" s="53"/>
      <c r="E93" s="25"/>
      <c r="F93" s="53"/>
      <c r="G93" s="25"/>
      <c r="H93" s="25"/>
      <c r="K93" s="227"/>
      <c r="L93" s="227" t="str">
        <f>IF('List č. 06'!$B$84="vyberte druh nemovité věci","",IF('List č. 06'!$B$84="pozemek",M22,IF('List č. 06'!$B$84="stavba",M35,IF('List č. 06'!$B$84="jednotka",M48,IF('List č. 06'!$B$84="jiné",M74,IF('List č. 06'!$B$84="právo stavby",M61,""))))))</f>
        <v/>
      </c>
      <c r="M93" s="227"/>
      <c r="P93" s="63"/>
      <c r="S93" s="63"/>
      <c r="T93" s="63"/>
      <c r="U93" s="63"/>
      <c r="V93" s="63"/>
      <c r="Z93" s="63"/>
    </row>
    <row r="94" spans="1:26" x14ac:dyDescent="0.25">
      <c r="A94" s="145"/>
      <c r="B94" s="53"/>
      <c r="C94" s="53"/>
      <c r="D94" s="53"/>
      <c r="E94" s="25"/>
      <c r="F94" s="53"/>
      <c r="G94" s="25"/>
      <c r="H94" s="25"/>
      <c r="K94" s="227"/>
      <c r="L94" s="227" t="str">
        <f>IF('List č. 06'!$B$84="vyberte druh nemovité věci","",IF('List č. 06'!$B$84="pozemek",M23,IF('List č. 06'!$B$84="stavba",M36,IF('List č. 06'!$B$84="jednotka",M49,IF('List č. 06'!$B$84="jiné",M75,IF('List č. 06'!$B$84="právo stavby",M62,""))))))</f>
        <v/>
      </c>
      <c r="M94" s="227"/>
      <c r="P94" s="63"/>
      <c r="S94" s="63"/>
      <c r="T94" s="63"/>
      <c r="U94" s="63"/>
      <c r="V94" s="63"/>
      <c r="Z94" s="63"/>
    </row>
    <row r="95" spans="1:26" x14ac:dyDescent="0.25">
      <c r="A95" s="145"/>
      <c r="B95" s="53"/>
      <c r="C95" s="53"/>
      <c r="D95" s="53"/>
      <c r="E95" s="25"/>
      <c r="F95" s="25"/>
      <c r="G95" s="37"/>
      <c r="H95" s="37"/>
      <c r="K95" s="227"/>
      <c r="L95" s="227" t="str">
        <f>IF('List č. 06'!$B$84="vyberte druh nemovité věci","",IF('List č. 06'!$B$84="pozemek",M24,IF('List č. 06'!$B$84="stavba",M37,IF('List č. 06'!$B$84="jednotka",M50,IF('List č. 06'!$B$84="jiné",M76,IF('List č. 06'!$B$84="právo stavby",M63,""))))))</f>
        <v/>
      </c>
      <c r="M95" s="227"/>
      <c r="N95" s="63"/>
      <c r="O95" s="63"/>
      <c r="P95" s="63"/>
      <c r="S95" s="63"/>
      <c r="T95" s="63"/>
      <c r="U95" s="63"/>
      <c r="V95" s="63"/>
      <c r="Z95" s="63"/>
    </row>
    <row r="96" spans="1:26" x14ac:dyDescent="0.25">
      <c r="B96" s="25"/>
      <c r="C96" s="25"/>
      <c r="D96" s="25"/>
      <c r="F96" s="25"/>
      <c r="G96" s="53"/>
      <c r="H96" s="53"/>
      <c r="K96" s="227"/>
      <c r="L96" s="227" t="str">
        <f>IF('List č. 06'!$B$84="vyberte druh nemovité věci","",IF('List č. 06'!$B$84="pozemek",M25,IF('List č. 06'!$B$84="stavba",M38,IF('List č. 06'!$B$84="jednotka",M51,IF('List č. 06'!$B$84="jiné",M77,IF('List č. 06'!$B$84="právo stavby",M64,""))))))</f>
        <v/>
      </c>
      <c r="M96" s="227"/>
      <c r="N96" s="63"/>
      <c r="O96" s="63"/>
    </row>
    <row r="97" spans="1:26" x14ac:dyDescent="0.25">
      <c r="A97" s="51"/>
      <c r="B97" s="25"/>
      <c r="C97" s="25"/>
      <c r="D97" s="25"/>
      <c r="F97" s="25"/>
      <c r="G97" s="53"/>
      <c r="H97" s="53"/>
      <c r="K97" s="227"/>
      <c r="L97" s="227" t="str">
        <f>IF('List č. 06'!$B$84="vyberte druh nemovité věci","",IF('List č. 06'!$B$84="pozemek",M26,IF('List č. 06'!$B$84="stavba",M39,IF('List č. 06'!$B$84="jednotka",M52,IF('List č. 06'!$B$84="jiné",M78,IF('List č. 06'!$B$84="právo stavby",M65,""))))))</f>
        <v/>
      </c>
      <c r="M97" s="227"/>
      <c r="N97" s="63"/>
      <c r="O97" s="63"/>
      <c r="P97" s="15"/>
      <c r="Q97" s="63"/>
      <c r="R97" s="63"/>
      <c r="S97" s="15"/>
      <c r="T97" s="15"/>
      <c r="U97" s="15"/>
      <c r="V97" s="15"/>
      <c r="Z97" s="15"/>
    </row>
    <row r="98" spans="1:26" x14ac:dyDescent="0.25">
      <c r="A98" s="1"/>
      <c r="B98" s="25"/>
      <c r="C98" s="25"/>
      <c r="D98" s="25"/>
      <c r="F98" s="25"/>
      <c r="G98" s="53"/>
      <c r="H98" s="53"/>
      <c r="K98" s="227"/>
      <c r="L98" s="224" t="s">
        <v>245</v>
      </c>
      <c r="M98" s="227"/>
      <c r="Q98" s="63"/>
      <c r="R98" s="63"/>
    </row>
    <row r="99" spans="1:26" x14ac:dyDescent="0.25">
      <c r="A99" s="1"/>
      <c r="B99" s="25"/>
      <c r="C99" s="25"/>
      <c r="D99" s="25"/>
      <c r="F99" s="25"/>
      <c r="G99" s="25"/>
      <c r="H99" s="25"/>
      <c r="K99" s="227"/>
      <c r="L99" s="227" t="str">
        <f>IF('List č. 06'!$B$95="vyberte druh nemovité věci","Vyberte specifikaci druhu",IF('List č. 06'!$B$95="pozemek",M16,IF('List č. 06'!$B$95="stavba",M29,IF('List č. 06'!$B$95="jednotka",M42,IF('List č. 06'!$B$95="jiné",M68,IF('List č. 06'!$B$95="právo stavby",M55,""))))))</f>
        <v>Vyberte specifikaci druhu</v>
      </c>
      <c r="M99" s="227"/>
      <c r="N99" s="15"/>
      <c r="O99" s="15"/>
      <c r="Q99" s="63"/>
      <c r="R99" s="63"/>
    </row>
    <row r="100" spans="1:26" x14ac:dyDescent="0.25">
      <c r="A100" s="1"/>
      <c r="B100" s="25"/>
      <c r="C100" s="25"/>
      <c r="D100" s="25"/>
      <c r="E100" s="101"/>
      <c r="G100" s="25"/>
      <c r="H100" s="25"/>
      <c r="K100" s="227"/>
      <c r="L100" s="227" t="str">
        <f>IF('List č. 06'!$B$95="vyberte druh nemovité věci","Nezvolili jste druh nemovité věci",IF('List č. 06'!$B$95="pozemek",M17,IF('List č. 06'!$B$95="stavba",M30,IF('List č. 06'!$B$95="jednotka",M43,IF('List č. 06'!$B$95="jiné",M69,IF('List č. 06'!$B$95="právo stavby",M56,""))))))</f>
        <v>Nezvolili jste druh nemovité věci</v>
      </c>
      <c r="M100" s="227"/>
    </row>
    <row r="101" spans="1:26" x14ac:dyDescent="0.25">
      <c r="A101" s="1"/>
      <c r="G101" s="25"/>
      <c r="H101" s="25"/>
      <c r="K101" s="227"/>
      <c r="L101" s="227" t="str">
        <f>IF('List č. 06'!$B$95="vyberte druh nemovité věci","",IF('List č. 06'!$B$95="pozemek",M18,IF('List č. 06'!$B$95="stavba",M31,IF('List č. 06'!$B$95="jednotka",M44,IF('List č. 06'!$B$95="jiné",M70,IF('List č. 06'!$B$95="právo stavby",M57,""))))))</f>
        <v/>
      </c>
      <c r="M101" s="227"/>
      <c r="Q101" s="15"/>
      <c r="R101" s="15"/>
    </row>
    <row r="102" spans="1:26" x14ac:dyDescent="0.25">
      <c r="A102" s="1"/>
      <c r="G102" s="25"/>
      <c r="H102" s="25"/>
      <c r="K102" s="227"/>
      <c r="L102" s="227" t="str">
        <f>IF('List č. 06'!$B$95="vyberte druh nemovité věci","",IF('List č. 06'!$B$95="pozemek",M19,IF('List č. 06'!$B$95="stavba",M32,IF('List č. 06'!$B$95="jednotka",M45,IF('List č. 06'!$B$95="jiné",M71,IF('List č. 06'!$B$95="právo stavby",M58,""))))))</f>
        <v/>
      </c>
      <c r="M102" s="227"/>
    </row>
    <row r="103" spans="1:26" x14ac:dyDescent="0.25">
      <c r="A103" s="1"/>
      <c r="G103" s="25"/>
      <c r="H103" s="25"/>
      <c r="K103" s="227"/>
      <c r="L103" s="227" t="str">
        <f>IF('List č. 06'!$B$95="vyberte druh nemovité věci","",IF('List č. 06'!$B$95="pozemek",M20,IF('List č. 06'!$B$95="stavba",M33,IF('List č. 06'!$B$95="jednotka",M46,IF('List č. 06'!$B$95="jiné",M72,IF('List č. 06'!$B$95="právo stavby",M59,""))))))</f>
        <v/>
      </c>
      <c r="M103" s="227"/>
    </row>
    <row r="104" spans="1:26" x14ac:dyDescent="0.25">
      <c r="A104" s="1"/>
      <c r="F104" s="101"/>
      <c r="K104" s="227"/>
      <c r="L104" s="227" t="str">
        <f>IF('List č. 06'!$B$95="vyberte druh nemovité věci","",IF('List č. 06'!$B$95="pozemek",M21,IF('List č. 06'!$B$95="stavba",M34,IF('List č. 06'!$B$95="jednotka",M47,IF('List č. 06'!$B$95="jiné",M73,IF('List č. 06'!$B$95="právo stavby",M60,""))))))</f>
        <v/>
      </c>
      <c r="M104" s="227"/>
    </row>
    <row r="105" spans="1:26" x14ac:dyDescent="0.25">
      <c r="A105" s="8"/>
      <c r="B105" s="101"/>
      <c r="C105" s="101"/>
      <c r="D105" s="101"/>
      <c r="E105" s="1"/>
      <c r="K105" s="227"/>
      <c r="L105" s="227" t="str">
        <f>IF('List č. 06'!$B$95="vyberte druh nemovité věci","",IF('List č. 06'!$B$95="pozemek",M22,IF('List č. 06'!$B$95="stavba",M35,IF('List č. 06'!$B$95="jednotka",M48,IF('List č. 06'!$B$95="jiné",M74,IF('List č. 06'!$B$95="právo stavby",M61,""))))))</f>
        <v/>
      </c>
      <c r="M105" s="227"/>
      <c r="P105" s="8"/>
      <c r="S105" s="8"/>
      <c r="T105" s="8"/>
      <c r="U105" s="8"/>
      <c r="V105" s="8"/>
      <c r="Z105" s="8"/>
    </row>
    <row r="106" spans="1:26" x14ac:dyDescent="0.25">
      <c r="A106" s="65"/>
      <c r="E106" s="1"/>
      <c r="K106" s="227"/>
      <c r="L106" s="227" t="str">
        <f>IF('List č. 06'!$B$95="vyberte druh nemovité věci","",IF('List č. 06'!$B$95="pozemek",M23,IF('List č. 06'!$B$95="stavba",M36,IF('List č. 06'!$B$95="jednotka",M49,IF('List č. 06'!$B$95="jiné",M75,IF('List č. 06'!$B$95="právo stavby",M62,""))))))</f>
        <v/>
      </c>
      <c r="M106" s="227"/>
    </row>
    <row r="107" spans="1:26" x14ac:dyDescent="0.25">
      <c r="A107" s="1"/>
      <c r="E107" s="1"/>
      <c r="K107" s="227"/>
      <c r="L107" s="227" t="str">
        <f>IF('List č. 06'!$B$95="vyberte druh nemovité věci","",IF('List č. 06'!$B$95="pozemek",M24,IF('List č. 06'!$B$95="stavba",M37,IF('List č. 06'!$B$95="jednotka",M50,IF('List č. 06'!$B$95="jiné",M76,IF('List č. 06'!$B$95="právo stavby",M63,""))))))</f>
        <v/>
      </c>
      <c r="M107" s="227"/>
      <c r="N107" s="8"/>
      <c r="O107" s="8"/>
    </row>
    <row r="108" spans="1:26" x14ac:dyDescent="0.25">
      <c r="A108" s="1"/>
      <c r="E108" s="1"/>
      <c r="G108" s="101"/>
      <c r="H108" s="101"/>
      <c r="I108" s="227"/>
      <c r="J108" s="227"/>
      <c r="K108" s="227"/>
      <c r="L108" s="227" t="str">
        <f>IF('List č. 06'!$B$95="vyberte druh nemovité věci","",IF('List č. 06'!$B$95="pozemek",M25,IF('List č. 06'!$B$95="stavba",M38,IF('List č. 06'!$B$95="jednotka",M51,IF('List č. 06'!$B$95="jiné",M77,IF('List č. 06'!$B$95="právo stavby",M64,""))))))</f>
        <v/>
      </c>
      <c r="M108" s="227"/>
    </row>
    <row r="109" spans="1:26" x14ac:dyDescent="0.25">
      <c r="A109" s="1"/>
      <c r="E109" s="1"/>
      <c r="F109" s="1"/>
      <c r="L109" s="227" t="str">
        <f>IF('List č. 06'!$B$95="vyberte druh nemovité věci","",IF('List č. 06'!$B$95="pozemek",M26,IF('List č. 06'!$B$95="stavba",M39,IF('List č. 06'!$B$95="jednotka",M52,IF('List č. 06'!$B$95="jiné",M78,IF('List č. 06'!$B$95="právo stavby",M65,""))))))</f>
        <v/>
      </c>
      <c r="Q109" s="8"/>
      <c r="R109" s="8"/>
    </row>
    <row r="110" spans="1:26" x14ac:dyDescent="0.25">
      <c r="A110" s="1"/>
      <c r="B110" s="1"/>
      <c r="C110" s="1"/>
      <c r="D110" s="1"/>
      <c r="E110" s="8"/>
      <c r="F110" s="1"/>
      <c r="L110" s="224" t="s">
        <v>246</v>
      </c>
    </row>
    <row r="111" spans="1:26" x14ac:dyDescent="0.25">
      <c r="A111" s="1"/>
      <c r="B111" s="1"/>
      <c r="C111" s="1"/>
      <c r="D111" s="1"/>
      <c r="E111" s="1"/>
      <c r="F111" s="1"/>
      <c r="L111" s="227" t="str">
        <f>IF('List č. 06'!$B$106="vyberte druh nemovité věci","Vyberte specifikaci druhu",IF('List č. 06'!$B$106="pozemek",M16,IF('List č. 06'!$B$106="stavba",M29,IF('List č. 06'!$B$106="jednotka",M42,IF('List č. 06'!$B$106="jiné",M68,IF('List č. 06'!$B$106="právo stavby",M55,""))))))</f>
        <v>Vyberte specifikaci druhu</v>
      </c>
    </row>
    <row r="112" spans="1:26" x14ac:dyDescent="0.25">
      <c r="A112" s="1"/>
      <c r="B112" s="1"/>
      <c r="C112" s="1"/>
      <c r="D112" s="1"/>
      <c r="E112" s="1"/>
      <c r="F112" s="1"/>
      <c r="L112" s="227" t="str">
        <f>IF('List č. 06'!$B$106="vyberte druh nemovité věci","Nezvolili jste druh nemovité věci",IF('List č. 06'!$B$106="pozemek",M17,IF('List č. 06'!$B$106="stavba",M30,IF('List č. 06'!$B$106="jednotka",M43,IF('List č. 06'!$B$106="jiné",M69,IF('List č. 06'!$B$106="právo stavby",M56,""))))))</f>
        <v>Nezvolili jste druh nemovité věci</v>
      </c>
    </row>
    <row r="113" spans="1:26" x14ac:dyDescent="0.25">
      <c r="A113" s="1"/>
      <c r="B113" s="1"/>
      <c r="C113" s="1"/>
      <c r="D113" s="1"/>
      <c r="E113" s="1"/>
      <c r="F113" s="1"/>
      <c r="G113" s="1"/>
      <c r="H113" s="1"/>
      <c r="L113" s="227" t="str">
        <f>IF('List č. 06'!$B$106="vyberte druh nemovité věci","",IF('List č. 06'!$B$106="pozemek",M18,IF('List č. 06'!$B$106="stavba",M31,IF('List č. 06'!$B$106="jednotka",M44,IF('List č. 06'!$B$106="jiné",M70,IF('List č. 06'!$B$106="právo stavby",M57,""))))))</f>
        <v/>
      </c>
    </row>
    <row r="114" spans="1:26" x14ac:dyDescent="0.25">
      <c r="A114" s="1"/>
      <c r="B114" s="1"/>
      <c r="C114" s="1"/>
      <c r="D114" s="1"/>
      <c r="E114" s="1"/>
      <c r="F114" s="8"/>
      <c r="G114" s="1"/>
      <c r="H114" s="1"/>
      <c r="L114" s="227" t="str">
        <f>IF('List č. 06'!$B$106="vyberte druh nemovité věci","",IF('List č. 06'!$B$106="pozemek",M19,IF('List č. 06'!$B$106="stavba",M32,IF('List č. 06'!$B$106="jednotka",M45,IF('List č. 06'!$B$106="jiné",M71,IF('List č. 06'!$B$106="právo stavby",M58,""))))))</f>
        <v/>
      </c>
    </row>
    <row r="115" spans="1:26" x14ac:dyDescent="0.25">
      <c r="A115" s="8"/>
      <c r="B115" s="8"/>
      <c r="C115" s="8"/>
      <c r="D115" s="8"/>
      <c r="E115" s="1"/>
      <c r="F115" s="1"/>
      <c r="G115" s="1"/>
      <c r="H115" s="1"/>
      <c r="L115" s="227" t="str">
        <f>IF('List č. 06'!$B$106="vyberte druh nemovité věci","",IF('List č. 06'!$B$106="pozemek",M20,IF('List č. 06'!$B$106="stavba",M33,IF('List č. 06'!$B$106="jednotka",M46,IF('List č. 06'!$B$106="jiné",M72,IF('List č. 06'!$B$106="právo stavby",M59,""))))))</f>
        <v/>
      </c>
      <c r="P115" s="8"/>
      <c r="S115" s="8"/>
      <c r="T115" s="8"/>
      <c r="U115" s="8"/>
      <c r="V115" s="8"/>
      <c r="Z115" s="8"/>
    </row>
    <row r="116" spans="1:26" x14ac:dyDescent="0.25">
      <c r="A116" s="1"/>
      <c r="B116" s="1"/>
      <c r="C116" s="1"/>
      <c r="D116" s="1"/>
      <c r="E116" s="1"/>
      <c r="F116" s="1"/>
      <c r="G116" s="1"/>
      <c r="H116" s="1"/>
      <c r="L116" s="227" t="str">
        <f>IF('List č. 06'!$B$106="vyberte druh nemovité věci","",IF('List č. 06'!$B$106="pozemek",M21,IF('List č. 06'!$B$106="stavba",M34,IF('List č. 06'!$B$106="jednotka",M47,IF('List č. 06'!$B$106="jiné",M73,IF('List č. 06'!$B$106="právo stavby",M60,""))))))</f>
        <v/>
      </c>
    </row>
    <row r="117" spans="1:26" x14ac:dyDescent="0.25">
      <c r="A117" s="1"/>
      <c r="B117" s="1"/>
      <c r="C117" s="1"/>
      <c r="D117" s="1"/>
      <c r="E117" s="1"/>
      <c r="F117" s="1"/>
      <c r="G117" s="1"/>
      <c r="H117" s="1"/>
      <c r="L117" s="227" t="str">
        <f>IF('List č. 06'!$B$106="vyberte druh nemovité věci","",IF('List č. 06'!$B$106="pozemek",M22,IF('List č. 06'!$B$106="stavba",M35,IF('List č. 06'!$B$106="jednotka",M48,IF('List č. 06'!$B$106="jiné",M74,IF('List č. 06'!$B$106="právo stavby",M61,""))))))</f>
        <v/>
      </c>
      <c r="N117" s="8"/>
      <c r="O117" s="8"/>
    </row>
    <row r="118" spans="1:26" x14ac:dyDescent="0.25">
      <c r="A118" s="1"/>
      <c r="B118" s="1"/>
      <c r="C118" s="1"/>
      <c r="D118" s="1"/>
      <c r="E118" s="1"/>
      <c r="F118" s="1"/>
      <c r="G118" s="8"/>
      <c r="H118" s="8"/>
      <c r="L118" s="227" t="str">
        <f>IF('List č. 06'!$B$106="vyberte druh nemovité věci","",IF('List č. 06'!$B$106="pozemek",M23,IF('List č. 06'!$B$106="stavba",M36,IF('List č. 06'!$B$106="jednotka",M49,IF('List č. 06'!$B$106="jiné",M75,IF('List č. 06'!$B$106="právo stavby",M62,""))))))</f>
        <v/>
      </c>
    </row>
    <row r="119" spans="1:26" x14ac:dyDescent="0.25">
      <c r="B119" s="1"/>
      <c r="C119" s="1"/>
      <c r="D119" s="1"/>
      <c r="E119" s="1"/>
      <c r="F119" s="1"/>
      <c r="G119" s="1"/>
      <c r="H119" s="1"/>
      <c r="L119" s="227" t="str">
        <f>IF('List č. 06'!$B$106="vyberte druh nemovité věci","",IF('List č. 06'!$B$106="pozemek",M24,IF('List č. 06'!$B$106="stavba",M37,IF('List č. 06'!$B$106="jednotka",M50,IF('List č. 06'!$B$106="jiné",M76,IF('List č. 06'!$B$106="právo stavby",M63,""))))))</f>
        <v/>
      </c>
      <c r="Q119" s="8"/>
      <c r="R119" s="8"/>
    </row>
    <row r="120" spans="1:26" x14ac:dyDescent="0.25">
      <c r="B120" s="1"/>
      <c r="C120" s="1"/>
      <c r="D120" s="1"/>
      <c r="E120" s="1"/>
      <c r="F120" s="1"/>
      <c r="G120" s="1"/>
      <c r="H120" s="1"/>
      <c r="L120" s="227" t="str">
        <f>IF('List č. 06'!$B$106="vyberte druh nemovité věci","",IF('List č. 06'!$B$106="pozemek",M25,IF('List č. 06'!$B$106="stavba",M38,IF('List č. 06'!$B$106="jednotka",M51,IF('List č. 06'!$B$106="jiné",M77,IF('List č. 06'!$B$106="právo stavby",M64,""))))))</f>
        <v/>
      </c>
    </row>
    <row r="121" spans="1:26" x14ac:dyDescent="0.25">
      <c r="B121" s="1"/>
      <c r="C121" s="1"/>
      <c r="D121" s="1"/>
      <c r="E121" s="1"/>
      <c r="F121" s="1"/>
      <c r="G121" s="1"/>
      <c r="H121" s="1"/>
      <c r="L121" s="227" t="str">
        <f>IF('List č. 06'!$B$106="vyberte druh nemovité věci","",IF('List č. 06'!$B$106="pozemek",M26,IF('List č. 06'!$B$106="stavba",M39,IF('List č. 06'!$B$106="jednotka",M52,IF('List č. 06'!$B$106="jiné",M78,IF('List č. 06'!$B$106="právo stavby",M65,""))))))</f>
        <v/>
      </c>
    </row>
    <row r="122" spans="1:26" x14ac:dyDescent="0.25">
      <c r="B122" s="1"/>
      <c r="C122" s="1"/>
      <c r="D122" s="1"/>
      <c r="E122" s="5"/>
      <c r="F122" s="1"/>
      <c r="G122" s="1"/>
      <c r="H122" s="1"/>
      <c r="L122" s="224" t="s">
        <v>247</v>
      </c>
    </row>
    <row r="123" spans="1:26" x14ac:dyDescent="0.25">
      <c r="B123" s="1"/>
      <c r="C123" s="1"/>
      <c r="D123" s="1"/>
      <c r="E123" s="1"/>
      <c r="F123" s="1"/>
      <c r="G123" s="1"/>
      <c r="H123" s="1"/>
      <c r="L123" s="221" t="str">
        <f>IF('List č. 06'!$B$117="vyberte druh nemovité věci","Vyberte specifikaci druhu",IF('List č. 06'!$B$117="pozemek",M16,IF('List č. 06'!$B$117="stavba",M29,IF('List č. 06'!$B$117="jednotka",M42,IF('List č. 06'!$B$117="jiné",M68,IF('List č. 06'!$B$117="právo stavby",M55,""))))))</f>
        <v>Vyberte specifikaci druhu</v>
      </c>
    </row>
    <row r="124" spans="1:26" x14ac:dyDescent="0.25">
      <c r="B124" s="1"/>
      <c r="C124" s="1"/>
      <c r="D124" s="1"/>
      <c r="E124" s="1"/>
      <c r="F124" s="1"/>
      <c r="G124" s="1"/>
      <c r="H124" s="1"/>
      <c r="L124" s="221" t="str">
        <f>IF('List č. 06'!$B$117="vyberte druh nemovité věci","Nezvolili jste druh nemovité věci",IF('List č. 06'!$B$117="pozemek",M17,IF('List č. 06'!$B$117="stavba",M30,IF('List č. 06'!$B$117="jednotka",M43,IF('List č. 06'!$B$117="jiné",M69,IF('List č. 06'!$B$117="právo stavby",M56,""))))))</f>
        <v>Nezvolili jste druh nemovité věci</v>
      </c>
    </row>
    <row r="125" spans="1:26" x14ac:dyDescent="0.25">
      <c r="B125" s="1"/>
      <c r="C125" s="1"/>
      <c r="D125" s="1"/>
      <c r="E125" s="1"/>
      <c r="F125" s="1"/>
      <c r="G125" s="1"/>
      <c r="H125" s="1"/>
      <c r="L125" s="221" t="str">
        <f>IF('List č. 06'!$B$117="vyberte druh nemovité věci","",IF('List č. 06'!$B$117="pozemek",M18,IF('List č. 06'!$B$117="stavba",M31,IF('List č. 06'!$B$117="jednotka",M44,IF('List č. 06'!$B$117="jiné",M70,IF('List č. 06'!$B$117="právo stavby",M57,""))))))</f>
        <v/>
      </c>
    </row>
    <row r="126" spans="1:26" x14ac:dyDescent="0.25">
      <c r="B126" s="1"/>
      <c r="C126" s="1"/>
      <c r="D126" s="1"/>
      <c r="E126" s="1"/>
      <c r="F126" s="5"/>
      <c r="G126" s="1"/>
      <c r="H126" s="1"/>
      <c r="L126" s="221" t="str">
        <f>IF('List č. 06'!$B$117="vyberte druh nemovité věci","",IF('List č. 06'!$B$117="pozemek",M19,IF('List č. 06'!$B$117="stavba",M32,IF('List č. 06'!$B$117="jednotka",M45,IF('List č. 06'!$B$117="jiné",M71,IF('List č. 06'!$B$117="právo stavby",M58,""))))))</f>
        <v/>
      </c>
    </row>
    <row r="127" spans="1:26" x14ac:dyDescent="0.25">
      <c r="A127" s="73"/>
      <c r="B127" s="5"/>
      <c r="C127" s="5"/>
      <c r="D127" s="5"/>
      <c r="E127" s="1"/>
      <c r="F127" s="1"/>
      <c r="G127" s="1"/>
      <c r="H127" s="1"/>
      <c r="L127" s="221" t="str">
        <f>IF('List č. 06'!$B$117="vyberte druh nemovité věci","",IF('List č. 06'!$B$117="pozemek",M20,IF('List č. 06'!$B$117="stavba",M33,IF('List č. 06'!$B$117="jednotka",M46,IF('List č. 06'!$B$117="jiné",M72,IF('List č. 06'!$B$117="právo stavby",M59,""))))))</f>
        <v/>
      </c>
      <c r="P127" s="5"/>
      <c r="S127" s="5"/>
      <c r="T127" s="5"/>
      <c r="U127" s="5"/>
      <c r="V127" s="5"/>
      <c r="Z127" s="5"/>
    </row>
    <row r="128" spans="1:26" x14ac:dyDescent="0.25">
      <c r="B128" s="1"/>
      <c r="C128" s="1"/>
      <c r="D128" s="1"/>
      <c r="E128" s="1"/>
      <c r="F128" s="1"/>
      <c r="G128" s="1"/>
      <c r="H128" s="1"/>
      <c r="L128" s="221" t="str">
        <f>IF('List č. 06'!$B$117="vyberte druh nemovité věci","",IF('List č. 06'!$B$117="pozemek",M21,IF('List č. 06'!$B$117="stavba",M34,IF('List č. 06'!$B$117="jednotka",M47,IF('List č. 06'!$B$117="jiné",M73,IF('List č. 06'!$B$117="právo stavby",M60,""))))))</f>
        <v/>
      </c>
    </row>
    <row r="129" spans="2:18" x14ac:dyDescent="0.25">
      <c r="B129" s="1"/>
      <c r="C129" s="1"/>
      <c r="D129" s="1"/>
      <c r="F129" s="1"/>
      <c r="G129" s="1"/>
      <c r="H129" s="1"/>
      <c r="L129" s="221" t="str">
        <f>IF('List č. 06'!$B$117="vyberte druh nemovité věci","",IF('List č. 06'!$B$117="pozemek",M22,IF('List č. 06'!$B$117="stavba",M35,IF('List č. 06'!$B$117="jednotka",M48,IF('List č. 06'!$B$117="jiné",M74,IF('List č. 06'!$B$117="právo stavby",M61,""))))))</f>
        <v/>
      </c>
      <c r="N129" s="5"/>
      <c r="O129" s="5"/>
    </row>
    <row r="130" spans="2:18" x14ac:dyDescent="0.25">
      <c r="B130" s="1"/>
      <c r="C130" s="1"/>
      <c r="D130" s="1"/>
      <c r="F130" s="1"/>
      <c r="G130" s="5"/>
      <c r="H130" s="5"/>
      <c r="L130" s="221" t="str">
        <f>IF('List č. 06'!$B$117="vyberte druh nemovité věci","",IF('List č. 06'!$B$117="pozemek",M23,IF('List č. 06'!$B$117="stavba",M36,IF('List č. 06'!$B$117="jednotka",M49,IF('List č. 06'!$B$117="jiné",M75,IF('List č. 06'!$B$117="právo stavby",M62,""))))))</f>
        <v/>
      </c>
    </row>
    <row r="131" spans="2:18" x14ac:dyDescent="0.25">
      <c r="B131" s="1"/>
      <c r="C131" s="1"/>
      <c r="D131" s="1"/>
      <c r="F131" s="1"/>
      <c r="G131" s="1"/>
      <c r="H131" s="1"/>
      <c r="L131" s="221" t="str">
        <f>IF('List č. 06'!$B$117="vyberte druh nemovité věci","",IF('List č. 06'!$B$117="pozemek",M24,IF('List č. 06'!$B$117="stavba",M37,IF('List č. 06'!$B$117="jednotka",M50,IF('List č. 06'!$B$117="jiné",M76,IF('List č. 06'!$B$117="právo stavby",M63,""))))))</f>
        <v/>
      </c>
      <c r="Q131" s="5"/>
      <c r="R131" s="5"/>
    </row>
    <row r="132" spans="2:18" x14ac:dyDescent="0.25">
      <c r="B132" s="1"/>
      <c r="C132" s="1"/>
      <c r="D132" s="1"/>
      <c r="F132" s="1"/>
      <c r="G132" s="1"/>
      <c r="H132" s="1"/>
      <c r="L132" s="221" t="str">
        <f>IF('List č. 06'!$B$117="vyberte druh nemovité věci","",IF('List č. 06'!$B$117="pozemek",M25,IF('List č. 06'!$B$117="stavba",M38,IF('List č. 06'!$B$117="jednotka",M51,IF('List č. 06'!$B$117="jiné",M77,IF('List č. 06'!$B$117="právo stavby",M64,""))))))</f>
        <v/>
      </c>
    </row>
    <row r="133" spans="2:18" x14ac:dyDescent="0.25">
      <c r="B133" s="1"/>
      <c r="C133" s="1"/>
      <c r="D133" s="1"/>
      <c r="G133" s="1"/>
      <c r="H133" s="1"/>
      <c r="L133" s="221" t="str">
        <f>IF('List č. 06'!$B$117="vyberte druh nemovité věci","",IF('List č. 06'!$B$117="pozemek",M26,IF('List č. 06'!$B$117="stavba",M39,IF('List č. 06'!$B$117="jednotka",M52,IF('List č. 06'!$B$117="jiné",M78,IF('List č. 06'!$B$117="právo stavby",M65,""))))))</f>
        <v/>
      </c>
    </row>
    <row r="134" spans="2:18" x14ac:dyDescent="0.25">
      <c r="G134" s="1"/>
      <c r="H134" s="1"/>
      <c r="L134" s="224" t="s">
        <v>248</v>
      </c>
    </row>
    <row r="135" spans="2:18" x14ac:dyDescent="0.25">
      <c r="G135" s="1"/>
      <c r="H135" s="1"/>
      <c r="L135" s="221" t="str">
        <f>IF('List č. 06'!$B$128="vyberte druh nemovité věci","Vyberte specifikaci druhu",IF('List č. 06'!$B$128="pozemek",M16,IF('List č. 06'!$B$128="stavba",M29,IF('List č. 06'!$B$128="jednotka",M42,IF('List č. 06'!$B$128="jiné",M68,IF('List č. 06'!$B$128="právo stavby",M55,""))))))</f>
        <v>Vyberte specifikaci druhu</v>
      </c>
    </row>
    <row r="136" spans="2:18" x14ac:dyDescent="0.25">
      <c r="G136" s="1"/>
      <c r="H136" s="1"/>
      <c r="L136" s="221" t="str">
        <f>IF('List č. 06'!$B$128="vyberte druh nemovité věci","Nezvolili jste druh nemovité věci",IF('List č. 06'!$B$128="pozemek",M17,IF('List č. 06'!$B$128="stavba",M30,IF('List č. 06'!$B$128="jednotka",M43,IF('List č. 06'!$B$128="jiné",M69,IF('List č. 06'!$B$128="právo stavby",M56,""))))))</f>
        <v>Nezvolili jste druh nemovité věci</v>
      </c>
    </row>
    <row r="137" spans="2:18" x14ac:dyDescent="0.25">
      <c r="L137" s="221" t="str">
        <f>IF('List č. 06'!$B$128="vyberte druh nemovité věci","",IF('List č. 06'!$B$128="pozemek",M18,IF('List č. 06'!$B$128="stavba",M31,IF('List č. 06'!$B$128="jednotka",M44,IF('List č. 06'!$B$128="jiné",M70,IF('List č. 06'!$B$128="právo stavby",M57,""))))))</f>
        <v/>
      </c>
    </row>
    <row r="138" spans="2:18" x14ac:dyDescent="0.25">
      <c r="L138" s="221" t="str">
        <f>IF('List č. 06'!$B$128="vyberte druh nemovité věci","",IF('List č. 06'!$B$128="pozemek",M19,IF('List č. 06'!$B$128="stavba",M32,IF('List č. 06'!$B$128="jednotka",M45,IF('List č. 06'!$B$128="jiné",M71,IF('List č. 06'!$B$128="právo stavby",M58,""))))))</f>
        <v/>
      </c>
    </row>
    <row r="139" spans="2:18" x14ac:dyDescent="0.25">
      <c r="L139" s="221" t="str">
        <f>IF('List č. 06'!$B$128="vyberte druh nemovité věci","",IF('List č. 06'!$B$128="pozemek",M20,IF('List č. 06'!$B$128="stavba",M33,IF('List č. 06'!$B$128="jednotka",M46,IF('List č. 06'!$B$128="jiné",M72,IF('List č. 06'!$B$128="právo stavby",M59,""))))))</f>
        <v/>
      </c>
    </row>
    <row r="140" spans="2:18" x14ac:dyDescent="0.25">
      <c r="B140" s="1"/>
      <c r="L140" s="221" t="str">
        <f>IF('List č. 06'!$B$128="vyberte druh nemovité věci","",IF('List č. 06'!$B$128="pozemek",M21,IF('List č. 06'!$B$128="stavba",M34,IF('List č. 06'!$B$128="jednotka",M47,IF('List č. 06'!$B$128="jiné",M73,IF('List č. 06'!$B$128="právo stavby",M60,""))))))</f>
        <v/>
      </c>
    </row>
    <row r="141" spans="2:18" x14ac:dyDescent="0.25">
      <c r="L141" s="221" t="str">
        <f>IF('List č. 06'!$B$128="vyberte druh nemovité věci","",IF('List č. 06'!$B$128="pozemek",M22,IF('List č. 06'!$B$128="stavba",M35,IF('List č. 06'!$B$128="jednotka",M48,IF('List č. 06'!$B$128="jiné",M74,IF('List č. 06'!$B$128="právo stavby",M61,""))))))</f>
        <v/>
      </c>
    </row>
    <row r="142" spans="2:18" x14ac:dyDescent="0.25">
      <c r="L142" s="221" t="str">
        <f>IF('List č. 06'!$B$128="vyberte druh nemovité věci","",IF('List č. 06'!$B$128="pozemek",M23,IF('List č. 06'!$B$128="stavba",M36,IF('List č. 06'!$B$128="jednotka",M49,IF('List č. 06'!$B$128="jiné",M75,IF('List č. 06'!$B$128="právo stavby",M62,""))))))</f>
        <v/>
      </c>
    </row>
    <row r="143" spans="2:18" x14ac:dyDescent="0.25">
      <c r="L143" s="221" t="str">
        <f>IF('List č. 06'!$B$128="vyberte druh nemovité věci","",IF('List č. 06'!$B$128="pozemek",M24,IF('List č. 06'!$B$128="stavba",M37,IF('List č. 06'!$B$128="jednotka",M50,IF('List č. 06'!$B$128="jiné",M76,IF('List č. 06'!$B$128="právo stavby",M63,""))))))</f>
        <v/>
      </c>
    </row>
    <row r="144" spans="2:18" x14ac:dyDescent="0.25">
      <c r="L144" s="221" t="str">
        <f>IF('List č. 06'!$B$128="vyberte druh nemovité věci","",IF('List č. 06'!$B$128="pozemek",M25,IF('List č. 06'!$B$128="stavba",M38,IF('List č. 06'!$B$128="jednotka",M51,IF('List č. 06'!$B$128="jiné",M77,IF('List č. 06'!$B$128="právo stavby",M64,""))))))</f>
        <v/>
      </c>
    </row>
    <row r="145" spans="12:12" x14ac:dyDescent="0.25">
      <c r="L145" s="221" t="str">
        <f>IF('List č. 06'!$B$128="vyberte druh nemovité věci","",IF('List č. 06'!$B$128="pozemek",M26,IF('List č. 06'!$B$128="stavba",M39,IF('List č. 06'!$B$128="jednotka",M52,IF('List č. 06'!$B$128="jiné",M78,IF('List č. 06'!$B$128="právo stavby",M65,""))))))</f>
        <v/>
      </c>
    </row>
    <row r="146" spans="12:12" x14ac:dyDescent="0.25">
      <c r="L146" s="224" t="s">
        <v>249</v>
      </c>
    </row>
    <row r="147" spans="12:12" x14ac:dyDescent="0.25">
      <c r="L147" s="221" t="str">
        <f>IF('List č. 06'!$B$139="vyberte druh nemovité věci","Vyberte specifikaci druhu",IF('List č. 06'!$B$139="pozemek",M16,IF('List č. 06'!$B$139="stavba",M29,IF('List č. 06'!$B$139="jednotka",M42,IF('List č. 06'!$B$139="jiné",M68,IF('List č. 06'!$B$139="právo stavby",M55,""))))))</f>
        <v>Vyberte specifikaci druhu</v>
      </c>
    </row>
    <row r="148" spans="12:12" x14ac:dyDescent="0.25">
      <c r="L148" s="221" t="str">
        <f>IF('List č. 06'!$B$139="vyberte druh nemovité věci","Nezvolili jste druh nemovité věci",IF('List č. 06'!$B$139="pozemek",M17,IF('List č. 06'!$B$139="stavba",M30,IF('List č. 06'!$B$139="jednotka",M43,IF('List č. 06'!$B$139="jiné",M69,IF('List č. 06'!$B$139="právo stavby",M56,""))))))</f>
        <v>Nezvolili jste druh nemovité věci</v>
      </c>
    </row>
    <row r="149" spans="12:12" x14ac:dyDescent="0.25">
      <c r="L149" s="221" t="str">
        <f>IF('List č. 06'!$B$139="vyberte druh nemovité věci","",IF('List č. 06'!$B$139="pozemek",M18,IF('List č. 06'!$B$139="stavba",M31,IF('List č. 06'!$B$139="jednotka",M44,IF('List č. 06'!$B$139="jiné",M70,IF('List č. 06'!$B$139="právo stavby",M57,""))))))</f>
        <v/>
      </c>
    </row>
    <row r="150" spans="12:12" x14ac:dyDescent="0.25">
      <c r="L150" s="221" t="str">
        <f>IF('List č. 06'!$B$139="vyberte druh nemovité věci","",IF('List č. 06'!$B$139="pozemek",M19,IF('List č. 06'!$B$139="stavba",M32,IF('List č. 06'!$B$139="jednotka",M45,IF('List č. 06'!$B$139="jiné",M71,IF('List č. 06'!$B$139="právo stavby",M58,""))))))</f>
        <v/>
      </c>
    </row>
    <row r="151" spans="12:12" x14ac:dyDescent="0.25">
      <c r="L151" s="221" t="str">
        <f>IF('List č. 06'!$B$139="vyberte druh nemovité věci","",IF('List č. 06'!$B$139="pozemek",M20,IF('List č. 06'!$B$139="stavba",M33,IF('List č. 06'!$B$139="jednotka",M46,IF('List č. 06'!$B$139="jiné",M72,IF('List č. 06'!$B$139="právo stavby",M59,""))))))</f>
        <v/>
      </c>
    </row>
    <row r="152" spans="12:12" x14ac:dyDescent="0.25">
      <c r="L152" s="221" t="str">
        <f>IF('List č. 06'!$B$139="vyberte druh nemovité věci","",IF('List č. 06'!$B$139="pozemek",M21,IF('List č. 06'!$B$139="stavba",M34,IF('List č. 06'!$B$139="jednotka",M47,IF('List č. 06'!$B$139="jiné",M73,IF('List č. 06'!$B$139="právo stavby",M60,""))))))</f>
        <v/>
      </c>
    </row>
    <row r="153" spans="12:12" x14ac:dyDescent="0.25">
      <c r="L153" s="221" t="str">
        <f>IF('List č. 06'!$B$139="vyberte druh nemovité věci","",IF('List č. 06'!$B$139="pozemek",M22,IF('List č. 06'!$B$139="stavba",M35,IF('List č. 06'!$B$139="jednotka",M48,IF('List č. 06'!$B$139="jiné",M74,IF('List č. 06'!$B$139="právo stavby",M61,""))))))</f>
        <v/>
      </c>
    </row>
    <row r="154" spans="12:12" x14ac:dyDescent="0.25">
      <c r="L154" s="221" t="str">
        <f>IF('List č. 06'!$B$139="vyberte druh nemovité věci","",IF('List č. 06'!$B$139="pozemek",M23,IF('List č. 06'!$B$139="stavba",M36,IF('List č. 06'!$B$139="jednotka",M49,IF('List č. 06'!$B$139="jiné",M75,IF('List č. 06'!$B$139="právo stavby",M62,""))))))</f>
        <v/>
      </c>
    </row>
    <row r="155" spans="12:12" x14ac:dyDescent="0.25">
      <c r="L155" s="221" t="str">
        <f>IF('List č. 06'!$B$139="vyberte druh nemovité věci","",IF('List č. 06'!$B$139="pozemek",M24,IF('List č. 06'!$B$139="stavba",M37,IF('List č. 06'!$B$139="jednotka",M50,IF('List č. 06'!$B$139="jiné",M76,IF('List č. 06'!$B$139="právo stavby",M63,""))))))</f>
        <v/>
      </c>
    </row>
    <row r="156" spans="12:12" x14ac:dyDescent="0.25">
      <c r="L156" s="221" t="str">
        <f>IF('List č. 06'!$B$139="vyberte druh nemovité věci","",IF('List č. 06'!$B$139="pozemek",M25,IF('List č. 06'!$B$139="stavba",M38,IF('List č. 06'!$B$139="jednotka",M51,IF('List č. 06'!$B$139="jiné",M77,IF('List č. 06'!$B$139="právo stavby",M64,""))))))</f>
        <v/>
      </c>
    </row>
    <row r="157" spans="12:12" x14ac:dyDescent="0.25">
      <c r="L157" s="221" t="str">
        <f>IF('List č. 06'!$B$139="vyberte druh nemovité věci","",IF('List č. 06'!$B$139="pozemek",M26,IF('List č. 06'!$B$139="stavba",M39,IF('List č. 06'!$B$139="jednotka",M52,IF('List č. 06'!$B$139="jiné",M78,IF('List č. 06'!$B$139="právo stavby",M65,""))))))</f>
        <v/>
      </c>
    </row>
    <row r="200" spans="1:26" x14ac:dyDescent="0.25">
      <c r="E200" s="39"/>
    </row>
    <row r="204" spans="1:26" x14ac:dyDescent="0.25">
      <c r="F204" s="39"/>
    </row>
    <row r="205" spans="1:26" x14ac:dyDescent="0.25">
      <c r="A205" s="39"/>
      <c r="B205" s="39"/>
      <c r="C205" s="39"/>
      <c r="D205" s="39"/>
      <c r="P205" s="38"/>
      <c r="S205" s="38"/>
      <c r="T205" s="38"/>
      <c r="U205" s="38"/>
      <c r="V205" s="38"/>
      <c r="Z205" s="38"/>
    </row>
    <row r="207" spans="1:26" x14ac:dyDescent="0.25">
      <c r="N207" s="38"/>
      <c r="O207" s="38"/>
    </row>
    <row r="208" spans="1:26" x14ac:dyDescent="0.25">
      <c r="G208" s="39"/>
      <c r="H208" s="39"/>
    </row>
    <row r="209" spans="5:18" x14ac:dyDescent="0.25">
      <c r="Q209" s="38"/>
      <c r="R209" s="38"/>
    </row>
    <row r="223" spans="5:18" x14ac:dyDescent="0.25">
      <c r="E223" s="1"/>
    </row>
    <row r="224" spans="5:18" x14ac:dyDescent="0.25">
      <c r="E224" s="1"/>
    </row>
    <row r="226" spans="5:8" x14ac:dyDescent="0.25">
      <c r="E226" s="1"/>
    </row>
    <row r="227" spans="5:8" x14ac:dyDescent="0.25">
      <c r="F227" s="1"/>
    </row>
    <row r="228" spans="5:8" x14ac:dyDescent="0.25">
      <c r="F228" s="1"/>
    </row>
    <row r="231" spans="5:8" x14ac:dyDescent="0.25">
      <c r="F231" s="1"/>
      <c r="G231" s="1"/>
      <c r="H231" s="1"/>
    </row>
    <row r="232" spans="5:8" x14ac:dyDescent="0.25">
      <c r="G232" s="1"/>
      <c r="H232" s="1"/>
    </row>
    <row r="235" spans="5:8" x14ac:dyDescent="0.25">
      <c r="G235" s="1"/>
      <c r="H235" s="1"/>
    </row>
    <row r="241" spans="1:8" x14ac:dyDescent="0.25">
      <c r="E241" s="1"/>
    </row>
    <row r="242" spans="1:8" x14ac:dyDescent="0.25">
      <c r="E242" s="1"/>
    </row>
    <row r="243" spans="1:8" x14ac:dyDescent="0.25">
      <c r="E243" s="1"/>
    </row>
    <row r="244" spans="1:8" x14ac:dyDescent="0.25">
      <c r="E244" s="1"/>
    </row>
    <row r="245" spans="1:8" x14ac:dyDescent="0.25">
      <c r="E245" s="1"/>
      <c r="F245" s="1"/>
    </row>
    <row r="246" spans="1:8" x14ac:dyDescent="0.25">
      <c r="A246" s="1"/>
      <c r="B246" s="1"/>
      <c r="C246" s="1"/>
      <c r="D246" s="1"/>
      <c r="F246" s="1"/>
    </row>
    <row r="247" spans="1:8" x14ac:dyDescent="0.25">
      <c r="A247" s="1"/>
      <c r="B247" s="1"/>
      <c r="C247" s="1"/>
      <c r="D247" s="1"/>
      <c r="F247" s="1"/>
    </row>
    <row r="248" spans="1:8" x14ac:dyDescent="0.25">
      <c r="A248" s="1"/>
      <c r="B248" s="1"/>
      <c r="C248" s="1"/>
      <c r="D248" s="1"/>
      <c r="F248" s="1"/>
    </row>
    <row r="249" spans="1:8" x14ac:dyDescent="0.25">
      <c r="A249" s="1"/>
      <c r="B249" s="1"/>
      <c r="C249" s="1"/>
      <c r="D249" s="1"/>
      <c r="F249" s="1"/>
      <c r="G249" s="1"/>
      <c r="H249" s="1"/>
    </row>
    <row r="250" spans="1:8" x14ac:dyDescent="0.25">
      <c r="A250" s="1"/>
      <c r="B250" s="1"/>
      <c r="C250" s="1"/>
      <c r="D250" s="1"/>
      <c r="G250" s="1"/>
      <c r="H250" s="1"/>
    </row>
    <row r="251" spans="1:8" x14ac:dyDescent="0.25">
      <c r="G251" s="1"/>
      <c r="H251" s="1"/>
    </row>
    <row r="252" spans="1:8" x14ac:dyDescent="0.25">
      <c r="G252" s="1"/>
      <c r="H252" s="1"/>
    </row>
    <row r="253" spans="1:8" x14ac:dyDescent="0.25">
      <c r="G253" s="1"/>
      <c r="H253" s="1"/>
    </row>
    <row r="290" spans="1:3" x14ac:dyDescent="0.25">
      <c r="A290" s="18"/>
      <c r="B290" s="18"/>
      <c r="C290" s="18"/>
    </row>
    <row r="291" spans="1:3" x14ac:dyDescent="0.25">
      <c r="A291" s="18"/>
      <c r="B291" s="18"/>
      <c r="C291" s="18"/>
    </row>
    <row r="292" spans="1:3" x14ac:dyDescent="0.25">
      <c r="A292" s="18"/>
      <c r="B292" s="18"/>
      <c r="C292" s="18"/>
    </row>
    <row r="293" spans="1:3" x14ac:dyDescent="0.25">
      <c r="A293" s="18"/>
      <c r="B293" s="18"/>
      <c r="C293" s="18"/>
    </row>
    <row r="294" spans="1:3" x14ac:dyDescent="0.25">
      <c r="A294" s="18"/>
      <c r="B294" s="18"/>
      <c r="C294" s="18"/>
    </row>
    <row r="295" spans="1:3" x14ac:dyDescent="0.25">
      <c r="A295" s="18"/>
      <c r="B295" s="18"/>
      <c r="C295" s="18"/>
    </row>
    <row r="296" spans="1:3" x14ac:dyDescent="0.25">
      <c r="A296" s="18"/>
      <c r="B296" s="18"/>
      <c r="C296" s="18"/>
    </row>
    <row r="297" spans="1:3" x14ac:dyDescent="0.25">
      <c r="A297" s="18"/>
      <c r="B297" s="18"/>
      <c r="C297" s="18"/>
    </row>
    <row r="298" spans="1:3" x14ac:dyDescent="0.25">
      <c r="A298" s="18"/>
      <c r="B298" s="18"/>
      <c r="C298" s="18"/>
    </row>
    <row r="299" spans="1:3" x14ac:dyDescent="0.25">
      <c r="A299" s="18"/>
      <c r="B299" s="18"/>
      <c r="C299" s="18"/>
    </row>
    <row r="300" spans="1:3" x14ac:dyDescent="0.25">
      <c r="A300" s="18"/>
      <c r="B300" s="18"/>
      <c r="C300" s="18"/>
    </row>
    <row r="301" spans="1:3" x14ac:dyDescent="0.25">
      <c r="A301" s="18"/>
      <c r="B301" s="18"/>
      <c r="C301" s="18"/>
    </row>
    <row r="302" spans="1:3" x14ac:dyDescent="0.25">
      <c r="A302" s="18"/>
      <c r="B302" s="18"/>
      <c r="C302" s="18"/>
    </row>
    <row r="303" spans="1:3" x14ac:dyDescent="0.25">
      <c r="A303" s="18"/>
      <c r="B303" s="18"/>
      <c r="C303" s="18"/>
    </row>
    <row r="304" spans="1:3" x14ac:dyDescent="0.25">
      <c r="A304" s="18"/>
      <c r="B304" s="18"/>
      <c r="C304" s="18"/>
    </row>
    <row r="305" spans="1:3" x14ac:dyDescent="0.25">
      <c r="A305" s="18"/>
      <c r="B305" s="18"/>
      <c r="C305" s="18"/>
    </row>
    <row r="306" spans="1:3" x14ac:dyDescent="0.25">
      <c r="A306" s="18"/>
      <c r="B306" s="18"/>
      <c r="C306" s="18"/>
    </row>
    <row r="307" spans="1:3" x14ac:dyDescent="0.25">
      <c r="A307" s="18"/>
      <c r="B307" s="18"/>
      <c r="C307" s="18"/>
    </row>
    <row r="308" spans="1:3" x14ac:dyDescent="0.25">
      <c r="A308" s="18"/>
      <c r="B308" s="18"/>
      <c r="C308" s="18"/>
    </row>
    <row r="309" spans="1:3" x14ac:dyDescent="0.25">
      <c r="A309" s="18"/>
      <c r="B309" s="18"/>
      <c r="C309" s="18"/>
    </row>
    <row r="310" spans="1:3" x14ac:dyDescent="0.25">
      <c r="A310" s="18"/>
      <c r="B310" s="18"/>
      <c r="C310" s="18"/>
    </row>
    <row r="311" spans="1:3" x14ac:dyDescent="0.25">
      <c r="A311" s="18"/>
      <c r="B311" s="18"/>
      <c r="C311" s="18"/>
    </row>
    <row r="312" spans="1:3" x14ac:dyDescent="0.25">
      <c r="A312" s="18"/>
      <c r="B312" s="18"/>
      <c r="C312" s="18"/>
    </row>
    <row r="313" spans="1:3" x14ac:dyDescent="0.25">
      <c r="A313" s="18"/>
      <c r="B313" s="18"/>
      <c r="C313" s="18"/>
    </row>
    <row r="314" spans="1:3" x14ac:dyDescent="0.25">
      <c r="A314" s="18"/>
      <c r="B314" s="18"/>
      <c r="C314" s="18"/>
    </row>
    <row r="315" spans="1:3" x14ac:dyDescent="0.25">
      <c r="A315" s="18"/>
      <c r="B315" s="18"/>
      <c r="C315" s="18"/>
    </row>
    <row r="316" spans="1:3" x14ac:dyDescent="0.25">
      <c r="A316" s="18"/>
      <c r="B316" s="18"/>
      <c r="C316" s="18"/>
    </row>
    <row r="317" spans="1:3" x14ac:dyDescent="0.25">
      <c r="A317" s="18"/>
      <c r="B317" s="18"/>
      <c r="C317" s="18"/>
    </row>
    <row r="318" spans="1:3" x14ac:dyDescent="0.25">
      <c r="A318" s="18"/>
      <c r="B318" s="18"/>
      <c r="C318" s="18"/>
    </row>
    <row r="319" spans="1:3" x14ac:dyDescent="0.25">
      <c r="A319" s="18"/>
      <c r="B319" s="18"/>
      <c r="C319" s="18"/>
    </row>
    <row r="320" spans="1:3" x14ac:dyDescent="0.25">
      <c r="A320" s="18"/>
      <c r="B320" s="18"/>
      <c r="C320" s="18"/>
    </row>
    <row r="321" spans="1:3" x14ac:dyDescent="0.25">
      <c r="A321" s="18"/>
      <c r="B321" s="18"/>
      <c r="C321" s="18"/>
    </row>
    <row r="322" spans="1:3" x14ac:dyDescent="0.25">
      <c r="A322" s="18"/>
      <c r="B322" s="18"/>
      <c r="C322" s="18"/>
    </row>
    <row r="323" spans="1:3" x14ac:dyDescent="0.25">
      <c r="A323" s="18"/>
      <c r="B323" s="18"/>
      <c r="C323" s="18"/>
    </row>
    <row r="324" spans="1:3" x14ac:dyDescent="0.25">
      <c r="A324" s="18"/>
      <c r="B324" s="18"/>
      <c r="C324" s="18"/>
    </row>
    <row r="325" spans="1:3" x14ac:dyDescent="0.25">
      <c r="A325" s="18"/>
      <c r="B325" s="18"/>
      <c r="C325" s="18"/>
    </row>
    <row r="326" spans="1:3" x14ac:dyDescent="0.25">
      <c r="A326" s="18"/>
      <c r="B326" s="18"/>
      <c r="C326" s="18"/>
    </row>
    <row r="327" spans="1:3" x14ac:dyDescent="0.25">
      <c r="A327" s="18"/>
      <c r="B327" s="18"/>
      <c r="C327" s="18"/>
    </row>
    <row r="328" spans="1:3" x14ac:dyDescent="0.25">
      <c r="A328" s="18"/>
      <c r="B328" s="18"/>
      <c r="C328" s="18"/>
    </row>
    <row r="329" spans="1:3" x14ac:dyDescent="0.25">
      <c r="A329" s="18"/>
      <c r="B329" s="18"/>
      <c r="C329" s="18"/>
    </row>
    <row r="330" spans="1:3" x14ac:dyDescent="0.25">
      <c r="A330" s="18"/>
      <c r="B330" s="18"/>
      <c r="C330" s="18"/>
    </row>
    <row r="331" spans="1:3" x14ac:dyDescent="0.25">
      <c r="A331" s="18"/>
      <c r="B331" s="18"/>
      <c r="C331" s="18"/>
    </row>
    <row r="332" spans="1:3" x14ac:dyDescent="0.25">
      <c r="A332" s="18"/>
      <c r="B332" s="18"/>
      <c r="C332" s="18"/>
    </row>
    <row r="333" spans="1:3" x14ac:dyDescent="0.25">
      <c r="A333" s="18"/>
      <c r="B333" s="18"/>
      <c r="C333" s="18"/>
    </row>
    <row r="334" spans="1:3" x14ac:dyDescent="0.25">
      <c r="A334" s="18"/>
      <c r="B334" s="18"/>
      <c r="C334" s="18"/>
    </row>
    <row r="335" spans="1:3" x14ac:dyDescent="0.25">
      <c r="A335" s="18"/>
      <c r="B335" s="18"/>
      <c r="C335" s="18"/>
    </row>
    <row r="336" spans="1:3" x14ac:dyDescent="0.25">
      <c r="A336" s="18"/>
      <c r="B336" s="18"/>
      <c r="C336" s="18"/>
    </row>
    <row r="337" spans="1:3" x14ac:dyDescent="0.25">
      <c r="A337" s="18"/>
      <c r="B337" s="18"/>
      <c r="C337" s="18"/>
    </row>
    <row r="338" spans="1:3" x14ac:dyDescent="0.25">
      <c r="A338" s="18"/>
      <c r="B338" s="18"/>
      <c r="C338" s="18"/>
    </row>
    <row r="339" spans="1:3" x14ac:dyDescent="0.25">
      <c r="A339" s="18"/>
      <c r="B339" s="18"/>
      <c r="C339" s="18"/>
    </row>
    <row r="340" spans="1:3" x14ac:dyDescent="0.25">
      <c r="A340" s="18"/>
      <c r="B340" s="18"/>
      <c r="C340" s="18"/>
    </row>
    <row r="341" spans="1:3" x14ac:dyDescent="0.25">
      <c r="A341" s="18"/>
      <c r="B341" s="18"/>
      <c r="C341" s="18"/>
    </row>
    <row r="342" spans="1:3" x14ac:dyDescent="0.25">
      <c r="A342" s="18"/>
      <c r="B342" s="18"/>
      <c r="C342" s="18"/>
    </row>
    <row r="343" spans="1:3" x14ac:dyDescent="0.25">
      <c r="A343" s="18"/>
      <c r="B343" s="18"/>
      <c r="C343" s="18"/>
    </row>
    <row r="344" spans="1:3" x14ac:dyDescent="0.25">
      <c r="A344" s="18"/>
      <c r="B344" s="18"/>
      <c r="C344" s="18"/>
    </row>
    <row r="345" spans="1:3" x14ac:dyDescent="0.25">
      <c r="A345" s="18"/>
      <c r="B345" s="18"/>
      <c r="C345" s="18"/>
    </row>
    <row r="346" spans="1:3" x14ac:dyDescent="0.25">
      <c r="A346" s="18"/>
      <c r="B346" s="18"/>
      <c r="C346" s="18"/>
    </row>
    <row r="347" spans="1:3" x14ac:dyDescent="0.25">
      <c r="A347" s="18"/>
      <c r="B347" s="18"/>
      <c r="C347" s="18"/>
    </row>
    <row r="348" spans="1:3" x14ac:dyDescent="0.25">
      <c r="A348" s="18"/>
      <c r="B348" s="18"/>
      <c r="C348" s="18"/>
    </row>
    <row r="349" spans="1:3" x14ac:dyDescent="0.25">
      <c r="A349" s="18"/>
      <c r="B349" s="18"/>
      <c r="C349" s="18"/>
    </row>
    <row r="350" spans="1:3" x14ac:dyDescent="0.25">
      <c r="A350" s="18"/>
      <c r="B350" s="18"/>
      <c r="C350" s="18"/>
    </row>
  </sheetData>
  <conditionalFormatting sqref="L141:L142 L130 E107:E108 E96 N114:O115 N103:O103 P112:P113 S112:V113 Q116:R117 S101:V101 Q105:R105 P101 A106 A97 A84 A112:D113 A101:D101 G115:H116 F111:F112 G104:H104 F100 I131:K132 M131:M132 I120:K120 M120 Z112:Z113 Z101">
    <cfRule type="containsText" dxfId="113" priority="33" operator="containsText" text="Vyberte typ vlastnictví">
      <formula>NOT(ISERROR(SEARCH("Vyberte typ vlastnictví",A84)))</formula>
    </cfRule>
  </conditionalFormatting>
  <conditionalFormatting sqref="L157:L159 L161:L162 E123:E125 E127:E128 G135:H136 F131:F132 N130:O132 N134:O135 P128:P130 S128:V130 Q132:R134 P132:P133 S132:V133 Q136:R137 A128:D130 A132:D133 G131:H133 F127:F129 S1:S11 T7:T11 T1:T2 I147:K149 M147:M149 I151:K152 M151:M152 Z128:Z130 Z132:Z133">
    <cfRule type="containsText" dxfId="112" priority="32" operator="containsText" text="Vyberte druh příjmu">
      <formula>NOT(ISERROR(SEARCH("Vyberte druh příjmu",A1)))</formula>
    </cfRule>
  </conditionalFormatting>
  <conditionalFormatting sqref="M34:M49 K73 K86:K1048576 J1:M1 I1:I11 I108:J1048576 K7 M51:M1048576 M2:M32 L89:L1048576 L2:L26">
    <cfRule type="containsText" dxfId="111" priority="24" operator="containsText" text="Vyberte druh">
      <formula>NOT(ISERROR(SEARCH("Vyberte druh",I1)))</formula>
    </cfRule>
    <cfRule type="containsText" dxfId="110" priority="25" operator="containsText" text="Vyberte typ vlastnictví">
      <formula>NOT(ISERROR(SEARCH("Vyberte typ vlastnictví",I1)))</formula>
    </cfRule>
    <cfRule type="containsText" dxfId="109" priority="26" operator="containsText" text="Vyberte druh nemovité věci">
      <formula>NOT(ISERROR(SEARCH("Vyberte druh nemovité věci",I1)))</formula>
    </cfRule>
    <cfRule type="containsText" dxfId="108" priority="27" operator="containsText" text="Vyberte druh činnosti">
      <formula>NOT(ISERROR(SEARCH("Vyberte druh činnosti",I1)))</formula>
    </cfRule>
    <cfRule type="containsText" dxfId="107" priority="28" operator="containsText" text="Vyberte způsob">
      <formula>NOT(ISERROR(SEARCH("Vyberte způsob",I1)))</formula>
    </cfRule>
    <cfRule type="containsText" dxfId="106" priority="29" operator="containsText" text="Vyberte předmět">
      <formula>NOT(ISERROR(SEARCH("Vyberte předmět",I1)))</formula>
    </cfRule>
    <cfRule type="containsText" dxfId="105" priority="30" operator="containsText" text="Vyberte druh orgánu">
      <formula>NOT(ISERROR(SEARCH("Vyberte druh orgánu",I1)))</formula>
    </cfRule>
  </conditionalFormatting>
  <conditionalFormatting sqref="W1:W24 X1 E13:E1048576 G13:H16 N24:O1048576 O13:O17 A1:A8 A11 B1:B5 B8:B1048576 C1:C8 C11:C1048576 D1:D18 D43:D1048576 E1:E7 G20:H1048576 F16:F1048576 J1:M1 F1:F5 N21:O22 P9:P1048576 O1:P6 Q22:R1048576 R13:R18 Q13 Q1:R9 T14:T18 S21:T1048576 U1:V5 G1:H6 I1:I11 I108:J1048576 K7 K73 K86:K1048576 N1:N11 O8:O11 S1:T12 M2:M1048576 L89:L1048576 L2:L26 U8:U1048576 V24:V1048576 Z1:Z5 Z24:Z1048576 A15:A1048576">
    <cfRule type="cellIs" dxfId="104" priority="23" operator="equal">
      <formula>#REF!</formula>
    </cfRule>
  </conditionalFormatting>
  <conditionalFormatting sqref="W1:W24 E13:E1048576 G13:H16 N24:O1048576 O13:O17 A1:A8 A11 B1:B5 B8:B1048576 C1:C8 C11:C1048576 D1:D18 D43:D1048576 E1:E7 G20:H1048576 F16:F1048576 J1:M1 F1:F5 N21:O22 P9:P1048576 O1:P6 Q22:R1048576 R13:R18 Q13 Q1:R9 T14:T18 S21:T1048576 U1:V5 G1:H6 I1:I11 X1 I108:J1048576 K7 K73 K86:K1048576 N1:N11 O8:O11 S1:T12 M2:M1048576 L89:L1048576 L2:L26 U8:U1048576 V24:V1048576 Z1:Z5 Z24:Z1048576 A15:A1048576">
    <cfRule type="cellIs" dxfId="103" priority="461" operator="equal">
      <formula>$AJ$14</formula>
    </cfRule>
  </conditionalFormatting>
  <conditionalFormatting sqref="W1:W24 O6 E13:E71 E73:E1048576 T16:T18 T4:T6 G21:H79 F17:F75 N21:O22 O17 N24:O78 N80:O1048576 P18:P76 L3:M13 S21:T76 Q22:R80 P78:P1048576 S78:V1048576 Q82:R1048576 A1:V1 D18 D43:D76 A78:D1048576 G81:H1048576 F77:F1048576 I108:J1048576 K86:K1048576 K73 X1 M21:M1048576 L15:L26 L89:L1048576 U18:U76 V24:V76 Z78:Z1048576 Z1 Z24:Z76 A18:C76">
    <cfRule type="cellIs" dxfId="102" priority="505" operator="equal">
      <formula>$AB$14</formula>
    </cfRule>
  </conditionalFormatting>
  <conditionalFormatting sqref="M34:M49 K73 K86:K1048576 J1:M1 I1:I11 I108:J1048576 K7 M51:M1048576 M2:M32 L89:L1048576 L2:L26">
    <cfRule type="cellIs" dxfId="101" priority="540" operator="equal">
      <formula>$AT$3</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100-000000000000}">
      <formula1>#REF!</formula1>
    </dataValidation>
  </dataValidations>
  <pageMargins left="0.7" right="0.7" top="0.78740157499999996" bottom="0.78740157499999996" header="0.3" footer="0.3"/>
  <pageSetup paperSize="9" orientation="portrait" horizontalDpi="0" verticalDpi="0" r:id="rId1"/>
  <headerFooter differentFirst="1"/>
  <drawing r:id="rId2"/>
  <legacyDrawing r:id="rId3"/>
  <controls>
    <mc:AlternateContent xmlns:mc="http://schemas.openxmlformats.org/markup-compatibility/2006">
      <mc:Choice Requires="x14">
        <control shapeId="16408" r:id="rId4" name="CommandButton2">
          <controlPr autoLine="0" autoPict="0" r:id="rId5">
            <anchor moveWithCells="1">
              <from>
                <xdr:col>4</xdr:col>
                <xdr:colOff>47625</xdr:colOff>
                <xdr:row>13</xdr:row>
                <xdr:rowOff>9525</xdr:rowOff>
              </from>
              <to>
                <xdr:col>5</xdr:col>
                <xdr:colOff>333375</xdr:colOff>
                <xdr:row>15</xdr:row>
                <xdr:rowOff>9525</xdr:rowOff>
              </to>
            </anchor>
          </controlPr>
        </control>
      </mc:Choice>
      <mc:Fallback>
        <control shapeId="16408" r:id="rId4" name="CommandButton2"/>
      </mc:Fallback>
    </mc:AlternateContent>
    <mc:AlternateContent xmlns:mc="http://schemas.openxmlformats.org/markup-compatibility/2006">
      <mc:Choice Requires="x14">
        <control shapeId="16407" r:id="rId6" name="CommandButton1">
          <controlPr autoLine="0" autoPict="0" r:id="rId7">
            <anchor moveWithCells="1">
              <from>
                <xdr:col>3</xdr:col>
                <xdr:colOff>114300</xdr:colOff>
                <xdr:row>8</xdr:row>
                <xdr:rowOff>180975</xdr:rowOff>
              </from>
              <to>
                <xdr:col>4</xdr:col>
                <xdr:colOff>552450</xdr:colOff>
                <xdr:row>9</xdr:row>
                <xdr:rowOff>47625</xdr:rowOff>
              </to>
            </anchor>
          </controlPr>
        </control>
      </mc:Choice>
      <mc:Fallback>
        <control shapeId="16407" r:id="rId6" name="CommandButton1"/>
      </mc:Fallback>
    </mc:AlternateContent>
    <mc:AlternateContent xmlns:mc="http://schemas.openxmlformats.org/markup-compatibility/2006">
      <mc:Choice Requires="x14">
        <control shapeId="16392" r:id="rId8" name="Button 8">
          <controlPr defaultSize="0" print="0" autoFill="0" autoPict="0" macro="[0]!PDF_odskrtavani">
            <anchor moveWithCells="1" sizeWithCells="1">
              <from>
                <xdr:col>0</xdr:col>
                <xdr:colOff>9525</xdr:colOff>
                <xdr:row>10</xdr:row>
                <xdr:rowOff>9525</xdr:rowOff>
              </from>
              <to>
                <xdr:col>0</xdr:col>
                <xdr:colOff>1800225</xdr:colOff>
                <xdr:row>11</xdr:row>
                <xdr:rowOff>171450</xdr:rowOff>
              </to>
            </anchor>
          </controlPr>
        </control>
      </mc:Choice>
    </mc:AlternateContent>
    <mc:AlternateContent xmlns:mc="http://schemas.openxmlformats.org/markup-compatibility/2006">
      <mc:Choice Requires="x14">
        <control shapeId="16393" r:id="rId9" name="Button 9">
          <controlPr defaultSize="0" print="0" autoFill="0" autoPict="0" macro="[0]!Excel_zaskrtnuti">
            <anchor moveWithCells="1" sizeWithCells="1">
              <from>
                <xdr:col>0</xdr:col>
                <xdr:colOff>9525</xdr:colOff>
                <xdr:row>13</xdr:row>
                <xdr:rowOff>0</xdr:rowOff>
              </from>
              <to>
                <xdr:col>0</xdr:col>
                <xdr:colOff>1790700</xdr:colOff>
                <xdr:row>14</xdr:row>
                <xdr:rowOff>152400</xdr:rowOff>
              </to>
            </anchor>
          </controlPr>
        </control>
      </mc:Choice>
    </mc:AlternateContent>
    <mc:AlternateContent xmlns:mc="http://schemas.openxmlformats.org/markup-compatibility/2006">
      <mc:Choice Requires="x14">
        <control shapeId="16395" r:id="rId10" name="Button 11">
          <controlPr defaultSize="0" print="0" autoFill="0" autoPict="0" macro="[0]!Excel_Zobrazeni">
            <anchor moveWithCells="1" sizeWithCells="1">
              <from>
                <xdr:col>1</xdr:col>
                <xdr:colOff>47625</xdr:colOff>
                <xdr:row>13</xdr:row>
                <xdr:rowOff>0</xdr:rowOff>
              </from>
              <to>
                <xdr:col>1</xdr:col>
                <xdr:colOff>1533525</xdr:colOff>
                <xdr:row>14</xdr:row>
                <xdr:rowOff>180975</xdr:rowOff>
              </to>
            </anchor>
          </controlPr>
        </control>
      </mc:Choice>
    </mc:AlternateContent>
    <mc:AlternateContent xmlns:mc="http://schemas.openxmlformats.org/markup-compatibility/2006">
      <mc:Choice Requires="x14">
        <control shapeId="16398" r:id="rId11" name="Button 14">
          <controlPr defaultSize="0" print="0" autoFill="0" autoPict="0" macro="[0]!Excel_Zobrazeni2">
            <anchor moveWithCells="1" sizeWithCells="1">
              <from>
                <xdr:col>1</xdr:col>
                <xdr:colOff>38100</xdr:colOff>
                <xdr:row>15</xdr:row>
                <xdr:rowOff>47625</xdr:rowOff>
              </from>
              <to>
                <xdr:col>1</xdr:col>
                <xdr:colOff>1524000</xdr:colOff>
                <xdr:row>17</xdr:row>
                <xdr:rowOff>19050</xdr:rowOff>
              </to>
            </anchor>
          </controlPr>
        </control>
      </mc:Choice>
    </mc:AlternateContent>
    <mc:AlternateContent xmlns:mc="http://schemas.openxmlformats.org/markup-compatibility/2006">
      <mc:Choice Requires="x14">
        <control shapeId="16399" r:id="rId12" name="Button 15">
          <controlPr defaultSize="0" print="0" autoFill="0" autoPict="0" macro="[0]!PDF_zobrazeni">
            <anchor moveWithCells="1" sizeWithCells="1">
              <from>
                <xdr:col>1</xdr:col>
                <xdr:colOff>38100</xdr:colOff>
                <xdr:row>10</xdr:row>
                <xdr:rowOff>9525</xdr:rowOff>
              </from>
              <to>
                <xdr:col>1</xdr:col>
                <xdr:colOff>1543050</xdr:colOff>
                <xdr:row>11</xdr:row>
                <xdr:rowOff>161925</xdr:rowOff>
              </to>
            </anchor>
          </controlPr>
        </control>
      </mc:Choice>
    </mc:AlternateContent>
    <mc:AlternateContent xmlns:mc="http://schemas.openxmlformats.org/markup-compatibility/2006">
      <mc:Choice Requires="x14">
        <control shapeId="16400" r:id="rId13" name="Button 16">
          <controlPr defaultSize="0" print="0" autoFill="0" autoPict="0" macro="[0]!Základní_poučení_Excel">
            <anchor moveWithCells="1" sizeWithCells="1">
              <from>
                <xdr:col>2</xdr:col>
                <xdr:colOff>66675</xdr:colOff>
                <xdr:row>13</xdr:row>
                <xdr:rowOff>9525</xdr:rowOff>
              </from>
              <to>
                <xdr:col>2</xdr:col>
                <xdr:colOff>1524000</xdr:colOff>
                <xdr:row>14</xdr:row>
                <xdr:rowOff>276225</xdr:rowOff>
              </to>
            </anchor>
          </controlPr>
        </control>
      </mc:Choice>
    </mc:AlternateContent>
    <mc:AlternateContent xmlns:mc="http://schemas.openxmlformats.org/markup-compatibility/2006">
      <mc:Choice Requires="x14">
        <control shapeId="16401" r:id="rId14" name="Button 17">
          <controlPr defaultSize="0" print="0" autoFill="0" autoPict="0" macro="[0]!Základní_poučení_PDF">
            <anchor moveWithCells="1" sizeWithCells="1">
              <from>
                <xdr:col>2</xdr:col>
                <xdr:colOff>57150</xdr:colOff>
                <xdr:row>10</xdr:row>
                <xdr:rowOff>9525</xdr:rowOff>
              </from>
              <to>
                <xdr:col>2</xdr:col>
                <xdr:colOff>1552575</xdr:colOff>
                <xdr:row>12</xdr:row>
                <xdr:rowOff>0</xdr:rowOff>
              </to>
            </anchor>
          </controlPr>
        </control>
      </mc:Choice>
    </mc:AlternateContent>
    <mc:AlternateContent xmlns:mc="http://schemas.openxmlformats.org/markup-compatibility/2006">
      <mc:Choice Requires="x14">
        <control shapeId="16402" r:id="rId15" name="Button 18">
          <controlPr defaultSize="0" print="0" autoFill="0" autoPict="0" macro="[0]!Skrytí_listu_Data_Excel">
            <anchor moveWithCells="1" sizeWithCells="1">
              <from>
                <xdr:col>3</xdr:col>
                <xdr:colOff>85725</xdr:colOff>
                <xdr:row>13</xdr:row>
                <xdr:rowOff>19050</xdr:rowOff>
              </from>
              <to>
                <xdr:col>3</xdr:col>
                <xdr:colOff>1504950</xdr:colOff>
                <xdr:row>15</xdr:row>
                <xdr:rowOff>0</xdr:rowOff>
              </to>
            </anchor>
          </controlPr>
        </control>
      </mc:Choice>
    </mc:AlternateContent>
    <mc:AlternateContent xmlns:mc="http://schemas.openxmlformats.org/markup-compatibility/2006">
      <mc:Choice Requires="x14">
        <control shapeId="16403" r:id="rId16" name="Button 19">
          <controlPr defaultSize="0" print="0" autoFill="0" autoPict="0" macro="[0]!PDF_zobrazeni2">
            <anchor moveWithCells="1">
              <from>
                <xdr:col>1</xdr:col>
                <xdr:colOff>66675</xdr:colOff>
                <xdr:row>8</xdr:row>
                <xdr:rowOff>200025</xdr:rowOff>
              </from>
              <to>
                <xdr:col>1</xdr:col>
                <xdr:colOff>1533525</xdr:colOff>
                <xdr:row>9</xdr:row>
                <xdr:rowOff>66675</xdr:rowOff>
              </to>
            </anchor>
          </controlPr>
        </control>
      </mc:Choice>
    </mc:AlternateContent>
    <mc:AlternateContent xmlns:mc="http://schemas.openxmlformats.org/markup-compatibility/2006">
      <mc:Choice Requires="x14">
        <control shapeId="16406" r:id="rId17" name="Button 22">
          <controlPr defaultSize="0" print="0" autoFill="0" autoPict="0" macro="[0]!Základní_poučení2_PDF">
            <anchor moveWithCells="1">
              <from>
                <xdr:col>2</xdr:col>
                <xdr:colOff>19050</xdr:colOff>
                <xdr:row>8</xdr:row>
                <xdr:rowOff>171450</xdr:rowOff>
              </from>
              <to>
                <xdr:col>3</xdr:col>
                <xdr:colOff>0</xdr:colOff>
                <xdr:row>9</xdr:row>
                <xdr:rowOff>76200</xdr:rowOff>
              </to>
            </anchor>
          </controlPr>
        </control>
      </mc:Choice>
    </mc:AlternateContent>
  </controls>
  <tableParts count="16">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G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42578125" customWidth="1"/>
    <col min="3" max="3" width="4.28515625" customWidth="1"/>
    <col min="4" max="4" width="1.42578125" customWidth="1"/>
    <col min="5" max="5" width="9.28515625" hidden="1" customWidth="1"/>
    <col min="7" max="7" width="32.42578125" customWidth="1"/>
  </cols>
  <sheetData>
    <row r="1" spans="1:7"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D1" s="494"/>
      <c r="E1" s="214">
        <f>Data!W2</f>
        <v>1</v>
      </c>
      <c r="G1" s="2"/>
    </row>
    <row r="2" spans="1:7" x14ac:dyDescent="0.25">
      <c r="A2" s="288"/>
      <c r="B2" s="288"/>
      <c r="C2" s="288"/>
      <c r="D2" s="288"/>
      <c r="G2" s="269"/>
    </row>
    <row r="3" spans="1:7" x14ac:dyDescent="0.25">
      <c r="A3" s="203" t="s">
        <v>320</v>
      </c>
      <c r="B3" s="495" t="s">
        <v>158</v>
      </c>
      <c r="C3" s="495"/>
      <c r="G3" s="3"/>
    </row>
    <row r="4" spans="1:7" x14ac:dyDescent="0.25">
      <c r="A4" s="112"/>
      <c r="B4" s="112" t="s">
        <v>82</v>
      </c>
      <c r="C4" s="129"/>
      <c r="G4" s="3"/>
    </row>
    <row r="5" spans="1:7" x14ac:dyDescent="0.25">
      <c r="A5" s="4" t="s">
        <v>161</v>
      </c>
      <c r="B5" s="496" t="str">
        <f>IF(Oznámení!B8="","",CONCATENATE(Oznámení!B8,", nar. ",TEXT(Oznámení!B9,"dd.mm.rrrr")))</f>
        <v/>
      </c>
      <c r="C5" s="497"/>
      <c r="G5" s="3"/>
    </row>
    <row r="6" spans="1:7" x14ac:dyDescent="0.25">
      <c r="A6" s="4" t="s">
        <v>162</v>
      </c>
      <c r="B6" s="490" t="str">
        <f>IF(Oznámení!B19="","",Oznámení!B19)</f>
        <v/>
      </c>
      <c r="C6" s="491"/>
      <c r="G6" s="22"/>
    </row>
    <row r="7" spans="1:7" x14ac:dyDescent="0.25">
      <c r="A7" s="4" t="s">
        <v>155</v>
      </c>
      <c r="B7" s="490" t="str">
        <f>IF(Data!W2=1,"Výstupní oznámení; řádné",IF(Data!W2=2,"Výstupní oznámení; doplnění",IF(Data!W2=0,"Výstupní oznámení;       ⃝   řádné              ⃝   doplnění")))</f>
        <v>Výstupní oznámení; řádné</v>
      </c>
      <c r="C7" s="491"/>
      <c r="G7" s="69"/>
    </row>
    <row r="8" spans="1:7" x14ac:dyDescent="0.25">
      <c r="A8" s="4" t="s">
        <v>156</v>
      </c>
      <c r="B8" s="492" t="str">
        <f>CONCATENATE(TEXT(Oznámení!B26,"dd.mm.rrrr")," - ",IF(Oznámení!B27="","",TEXT(Oznámení!B27,"dd.mm.rrrr")))</f>
        <v xml:space="preserve">01.01.2023 - </v>
      </c>
      <c r="C8" s="493"/>
      <c r="G8" s="25"/>
    </row>
    <row r="9" spans="1:7" ht="14.1" customHeight="1" x14ac:dyDescent="0.25">
      <c r="A9" s="435" t="s">
        <v>281</v>
      </c>
      <c r="B9" s="436"/>
      <c r="C9" s="437"/>
      <c r="G9" s="3"/>
    </row>
    <row r="10" spans="1:7" ht="14.1" customHeight="1" x14ac:dyDescent="0.25">
      <c r="A10" s="438"/>
      <c r="B10" s="439"/>
      <c r="C10" s="440"/>
    </row>
    <row r="11" spans="1:7" x14ac:dyDescent="0.25">
      <c r="A11" s="147" t="s">
        <v>291</v>
      </c>
      <c r="B11" s="84"/>
    </row>
    <row r="12" spans="1:7" x14ac:dyDescent="0.25">
      <c r="A12" s="147" t="str">
        <f>IF(Data!W2=0,"Způsob 7)*  �","Způsob 7)*")</f>
        <v>Způsob 7)*</v>
      </c>
      <c r="B12" s="206" t="s">
        <v>36</v>
      </c>
    </row>
    <row r="13" spans="1:7" ht="14.1" customHeight="1" x14ac:dyDescent="0.25">
      <c r="A13" s="489" t="s">
        <v>292</v>
      </c>
      <c r="B13" s="489"/>
      <c r="C13" s="489"/>
    </row>
    <row r="14" spans="1:7" x14ac:dyDescent="0.25">
      <c r="A14" s="147" t="str">
        <f>IF(C9="NE","Obec, PSČ, stát","Obec*, PSČ*, stát*")</f>
        <v>Obec*, PSČ*, stát*</v>
      </c>
      <c r="B14" s="81"/>
    </row>
    <row r="15" spans="1:7" x14ac:dyDescent="0.25">
      <c r="A15" s="147" t="s">
        <v>142</v>
      </c>
      <c r="B15" s="314"/>
    </row>
    <row r="16" spans="1:7" ht="15.75" thickBot="1" x14ac:dyDescent="0.3">
      <c r="A16" s="151" t="s">
        <v>282</v>
      </c>
      <c r="B16" s="130"/>
      <c r="C16" s="131"/>
    </row>
    <row r="17" spans="1:3" ht="15.75" thickTop="1" x14ac:dyDescent="0.25">
      <c r="A17" s="147" t="s">
        <v>291</v>
      </c>
      <c r="B17" s="84"/>
    </row>
    <row r="18" spans="1:3" x14ac:dyDescent="0.25">
      <c r="A18" s="147" t="str">
        <f>IF(Data!W2=0,"Způsob 7)*  �","Způsob 7)*")</f>
        <v>Způsob 7)*</v>
      </c>
      <c r="B18" s="206" t="s">
        <v>36</v>
      </c>
    </row>
    <row r="19" spans="1:3" ht="14.1" customHeight="1" x14ac:dyDescent="0.25">
      <c r="A19" s="489" t="s">
        <v>292</v>
      </c>
      <c r="B19" s="489"/>
      <c r="C19" s="489"/>
    </row>
    <row r="20" spans="1:3" x14ac:dyDescent="0.25">
      <c r="A20" s="147" t="s">
        <v>111</v>
      </c>
      <c r="B20" s="314"/>
    </row>
    <row r="21" spans="1:3" x14ac:dyDescent="0.25">
      <c r="A21" s="147" t="s">
        <v>142</v>
      </c>
      <c r="B21" s="314"/>
    </row>
    <row r="22" spans="1:3" ht="15.75" thickBot="1" x14ac:dyDescent="0.3">
      <c r="A22" s="151" t="s">
        <v>282</v>
      </c>
      <c r="B22" s="130"/>
      <c r="C22" s="131"/>
    </row>
    <row r="23" spans="1:3" ht="15.75" thickTop="1" x14ac:dyDescent="0.25">
      <c r="A23" s="147" t="s">
        <v>291</v>
      </c>
      <c r="B23" s="84"/>
    </row>
    <row r="24" spans="1:3" x14ac:dyDescent="0.25">
      <c r="A24" s="147" t="str">
        <f>IF(Data!W2=0,"Způsob 7)*  �","Způsob 7)*")</f>
        <v>Způsob 7)*</v>
      </c>
      <c r="B24" s="206" t="s">
        <v>36</v>
      </c>
    </row>
    <row r="25" spans="1:3" ht="14.1" customHeight="1" x14ac:dyDescent="0.25">
      <c r="A25" s="489" t="s">
        <v>292</v>
      </c>
      <c r="B25" s="489"/>
      <c r="C25" s="489"/>
    </row>
    <row r="26" spans="1:3" x14ac:dyDescent="0.25">
      <c r="A26" s="147" t="s">
        <v>111</v>
      </c>
      <c r="B26" s="81"/>
    </row>
    <row r="27" spans="1:3" x14ac:dyDescent="0.25">
      <c r="A27" s="147" t="s">
        <v>142</v>
      </c>
      <c r="B27" s="81"/>
    </row>
    <row r="28" spans="1:3" ht="15.75" thickBot="1" x14ac:dyDescent="0.3">
      <c r="A28" s="151" t="s">
        <v>282</v>
      </c>
      <c r="B28" s="130"/>
      <c r="C28" s="131"/>
    </row>
    <row r="29" spans="1:3" ht="15.75" thickTop="1" x14ac:dyDescent="0.25">
      <c r="A29" s="147" t="s">
        <v>291</v>
      </c>
      <c r="B29" s="84"/>
    </row>
    <row r="30" spans="1:3" x14ac:dyDescent="0.25">
      <c r="A30" s="147" t="str">
        <f>IF(Data!W2=0,"Způsob 7)*  �","Způsob 7)*")</f>
        <v>Způsob 7)*</v>
      </c>
      <c r="B30" s="206" t="s">
        <v>36</v>
      </c>
    </row>
    <row r="31" spans="1:3" ht="14.1" customHeight="1" x14ac:dyDescent="0.25">
      <c r="A31" s="489" t="s">
        <v>292</v>
      </c>
      <c r="B31" s="489"/>
      <c r="C31" s="489"/>
    </row>
    <row r="32" spans="1:3" x14ac:dyDescent="0.25">
      <c r="A32" s="147" t="s">
        <v>111</v>
      </c>
      <c r="B32" s="81"/>
    </row>
    <row r="33" spans="1:3" x14ac:dyDescent="0.25">
      <c r="A33" s="147" t="s">
        <v>142</v>
      </c>
      <c r="B33" s="81"/>
    </row>
    <row r="34" spans="1:3" ht="15.75" thickBot="1" x14ac:dyDescent="0.3">
      <c r="A34" s="151" t="s">
        <v>282</v>
      </c>
      <c r="B34" s="130"/>
      <c r="C34" s="131"/>
    </row>
    <row r="35" spans="1:3" ht="15.75" thickTop="1" x14ac:dyDescent="0.25">
      <c r="A35" s="147" t="s">
        <v>291</v>
      </c>
      <c r="B35" s="84"/>
    </row>
    <row r="36" spans="1:3" x14ac:dyDescent="0.25">
      <c r="A36" s="147" t="str">
        <f>IF(Data!W2=0,"Způsob 7)*  �","Způsob 7)*")</f>
        <v>Způsob 7)*</v>
      </c>
      <c r="B36" s="206" t="s">
        <v>36</v>
      </c>
    </row>
    <row r="37" spans="1:3" ht="14.1" customHeight="1" x14ac:dyDescent="0.25">
      <c r="A37" s="489" t="s">
        <v>292</v>
      </c>
      <c r="B37" s="489"/>
      <c r="C37" s="489"/>
    </row>
    <row r="38" spans="1:3" x14ac:dyDescent="0.25">
      <c r="A38" s="147" t="s">
        <v>111</v>
      </c>
      <c r="B38" s="81"/>
    </row>
    <row r="39" spans="1:3" x14ac:dyDescent="0.25">
      <c r="A39" s="147" t="s">
        <v>142</v>
      </c>
      <c r="B39" s="81"/>
    </row>
    <row r="40" spans="1:3" ht="15.75" thickBot="1" x14ac:dyDescent="0.3">
      <c r="A40" s="151" t="s">
        <v>282</v>
      </c>
      <c r="B40" s="130"/>
      <c r="C40" s="131"/>
    </row>
    <row r="41" spans="1:3" ht="15.75" thickTop="1" x14ac:dyDescent="0.25">
      <c r="A41" s="147" t="s">
        <v>291</v>
      </c>
      <c r="B41" s="84"/>
    </row>
    <row r="42" spans="1:3" x14ac:dyDescent="0.25">
      <c r="A42" s="147" t="str">
        <f>IF(Data!W2=0,"Způsob 7)*  �","Způsob 7)*")</f>
        <v>Způsob 7)*</v>
      </c>
      <c r="B42" s="206" t="s">
        <v>36</v>
      </c>
    </row>
    <row r="43" spans="1:3" ht="14.1" customHeight="1" x14ac:dyDescent="0.25">
      <c r="A43" s="489" t="s">
        <v>292</v>
      </c>
      <c r="B43" s="489"/>
      <c r="C43" s="489"/>
    </row>
    <row r="44" spans="1:3" x14ac:dyDescent="0.25">
      <c r="A44" s="147" t="s">
        <v>111</v>
      </c>
      <c r="B44" s="81"/>
    </row>
    <row r="45" spans="1:3" x14ac:dyDescent="0.25">
      <c r="A45" s="147" t="s">
        <v>142</v>
      </c>
      <c r="B45" s="81"/>
    </row>
    <row r="46" spans="1:3" ht="15.75" thickBot="1" x14ac:dyDescent="0.3">
      <c r="A46" s="151" t="s">
        <v>282</v>
      </c>
      <c r="B46" s="357"/>
      <c r="C46" s="131"/>
    </row>
    <row r="47" spans="1:3" ht="15.75" thickTop="1" x14ac:dyDescent="0.25">
      <c r="A47" s="147" t="s">
        <v>291</v>
      </c>
      <c r="B47" s="81"/>
    </row>
    <row r="48" spans="1:3" x14ac:dyDescent="0.25">
      <c r="A48" s="147" t="str">
        <f>IF(Data!W2=0,"Způsob 7)*  �","Způsob 7)*")</f>
        <v>Způsob 7)*</v>
      </c>
      <c r="B48" s="206" t="s">
        <v>36</v>
      </c>
    </row>
    <row r="49" spans="1:3" ht="14.1" customHeight="1" x14ac:dyDescent="0.25">
      <c r="A49" s="489" t="s">
        <v>292</v>
      </c>
      <c r="B49" s="489"/>
      <c r="C49" s="489"/>
    </row>
    <row r="50" spans="1:3" x14ac:dyDescent="0.25">
      <c r="A50" s="147" t="s">
        <v>111</v>
      </c>
      <c r="B50" s="81"/>
    </row>
    <row r="51" spans="1:3" x14ac:dyDescent="0.25">
      <c r="A51" s="147" t="s">
        <v>142</v>
      </c>
      <c r="B51" s="81"/>
    </row>
    <row r="52" spans="1:3" ht="15.75" thickBot="1" x14ac:dyDescent="0.3">
      <c r="A52" s="151" t="s">
        <v>282</v>
      </c>
      <c r="B52" s="130"/>
      <c r="C52" s="131"/>
    </row>
    <row r="53" spans="1:3" ht="15.75" thickTop="1" x14ac:dyDescent="0.25">
      <c r="A53" s="147" t="s">
        <v>291</v>
      </c>
      <c r="B53" s="84"/>
    </row>
    <row r="54" spans="1:3" x14ac:dyDescent="0.25">
      <c r="A54" s="147" t="str">
        <f>IF(Data!W2=0,"Způsob 7)*  �","Způsob 7)*")</f>
        <v>Způsob 7)*</v>
      </c>
      <c r="B54" s="206" t="s">
        <v>36</v>
      </c>
    </row>
    <row r="55" spans="1:3" ht="14.1" customHeight="1" x14ac:dyDescent="0.25">
      <c r="A55" s="489" t="s">
        <v>292</v>
      </c>
      <c r="B55" s="489"/>
      <c r="C55" s="489"/>
    </row>
    <row r="56" spans="1:3" x14ac:dyDescent="0.25">
      <c r="A56" s="147" t="s">
        <v>111</v>
      </c>
      <c r="B56" s="81"/>
    </row>
    <row r="57" spans="1:3" x14ac:dyDescent="0.25">
      <c r="A57" s="147" t="s">
        <v>142</v>
      </c>
      <c r="B57" s="81"/>
    </row>
    <row r="58" spans="1:3" ht="15.75" thickBot="1" x14ac:dyDescent="0.3">
      <c r="A58" s="151" t="s">
        <v>282</v>
      </c>
      <c r="B58" s="130"/>
      <c r="C58" s="131"/>
    </row>
    <row r="59" spans="1:3" ht="15.75" thickTop="1" x14ac:dyDescent="0.25">
      <c r="A59" s="147" t="s">
        <v>291</v>
      </c>
      <c r="B59" s="84"/>
    </row>
    <row r="60" spans="1:3" x14ac:dyDescent="0.25">
      <c r="A60" s="147" t="str">
        <f>IF(Data!W2=0,"Způsob 7)*  �","Způsob 7)*")</f>
        <v>Způsob 7)*</v>
      </c>
      <c r="B60" s="206" t="s">
        <v>36</v>
      </c>
    </row>
    <row r="61" spans="1:3" ht="14.1" customHeight="1" x14ac:dyDescent="0.25">
      <c r="A61" s="489" t="s">
        <v>292</v>
      </c>
      <c r="B61" s="489"/>
      <c r="C61" s="489"/>
    </row>
    <row r="62" spans="1:3" x14ac:dyDescent="0.25">
      <c r="A62" s="147" t="s">
        <v>111</v>
      </c>
      <c r="B62" s="81"/>
    </row>
    <row r="63" spans="1:3" x14ac:dyDescent="0.25">
      <c r="A63" s="147" t="s">
        <v>142</v>
      </c>
      <c r="B63" s="81"/>
    </row>
    <row r="64" spans="1:3" ht="15.75" thickBot="1" x14ac:dyDescent="0.3">
      <c r="A64" s="151" t="s">
        <v>282</v>
      </c>
      <c r="B64" s="130"/>
      <c r="C64" s="131"/>
    </row>
    <row r="65" spans="1:3" ht="15.75" thickTop="1" x14ac:dyDescent="0.25">
      <c r="A65" s="147" t="s">
        <v>291</v>
      </c>
      <c r="B65" s="84"/>
    </row>
    <row r="66" spans="1:3" x14ac:dyDescent="0.25">
      <c r="A66" s="147" t="str">
        <f>IF(Data!W2=0,"Způsob 7)*  �","Způsob 7)*")</f>
        <v>Způsob 7)*</v>
      </c>
      <c r="B66" s="206" t="s">
        <v>36</v>
      </c>
    </row>
    <row r="67" spans="1:3" ht="14.1" customHeight="1" x14ac:dyDescent="0.25">
      <c r="A67" s="489" t="s">
        <v>292</v>
      </c>
      <c r="B67" s="489"/>
      <c r="C67" s="489"/>
    </row>
    <row r="68" spans="1:3" x14ac:dyDescent="0.25">
      <c r="A68" s="147" t="s">
        <v>111</v>
      </c>
      <c r="B68" s="81"/>
    </row>
    <row r="69" spans="1:3" x14ac:dyDescent="0.25">
      <c r="A69" s="147" t="s">
        <v>142</v>
      </c>
      <c r="B69" s="81"/>
    </row>
    <row r="70" spans="1:3" ht="15.75" thickBot="1" x14ac:dyDescent="0.3">
      <c r="A70" s="151" t="s">
        <v>282</v>
      </c>
      <c r="B70" s="130"/>
      <c r="C70" s="131"/>
    </row>
    <row r="71" spans="1:3" ht="15.75" thickTop="1" x14ac:dyDescent="0.25">
      <c r="A71" s="147" t="s">
        <v>291</v>
      </c>
      <c r="B71" s="84"/>
    </row>
    <row r="72" spans="1:3" x14ac:dyDescent="0.25">
      <c r="A72" s="147" t="str">
        <f>IF(Data!W2=0,"Způsob 7)*  �","Způsob 7)*")</f>
        <v>Způsob 7)*</v>
      </c>
      <c r="B72" s="206" t="s">
        <v>36</v>
      </c>
    </row>
    <row r="73" spans="1:3" ht="14.1" customHeight="1" x14ac:dyDescent="0.25">
      <c r="A73" s="489" t="s">
        <v>292</v>
      </c>
      <c r="B73" s="489"/>
      <c r="C73" s="489"/>
    </row>
    <row r="74" spans="1:3" x14ac:dyDescent="0.25">
      <c r="A74" s="147" t="s">
        <v>111</v>
      </c>
      <c r="B74" s="81"/>
    </row>
    <row r="75" spans="1:3" x14ac:dyDescent="0.25">
      <c r="A75" s="147" t="s">
        <v>142</v>
      </c>
      <c r="B75" s="81"/>
    </row>
    <row r="76" spans="1:3" ht="15.75" thickBot="1" x14ac:dyDescent="0.3">
      <c r="A76" s="151" t="s">
        <v>282</v>
      </c>
      <c r="B76" s="130"/>
      <c r="C76" s="131"/>
    </row>
    <row r="77" spans="1:3" ht="15.75" thickTop="1" x14ac:dyDescent="0.25">
      <c r="A77" s="147" t="s">
        <v>291</v>
      </c>
      <c r="B77" s="84"/>
    </row>
    <row r="78" spans="1:3" x14ac:dyDescent="0.25">
      <c r="A78" s="147" t="str">
        <f>IF(Data!W2=0,"Způsob 7)*  �","Způsob 7)*")</f>
        <v>Způsob 7)*</v>
      </c>
      <c r="B78" s="206" t="s">
        <v>36</v>
      </c>
    </row>
    <row r="79" spans="1:3" ht="14.1" customHeight="1" x14ac:dyDescent="0.25">
      <c r="A79" s="489" t="s">
        <v>292</v>
      </c>
      <c r="B79" s="489"/>
      <c r="C79" s="489"/>
    </row>
    <row r="80" spans="1:3" x14ac:dyDescent="0.25">
      <c r="A80" s="147" t="s">
        <v>111</v>
      </c>
      <c r="B80" s="81"/>
    </row>
    <row r="81" spans="1:3" x14ac:dyDescent="0.25">
      <c r="A81" s="147" t="s">
        <v>142</v>
      </c>
      <c r="B81" s="81"/>
    </row>
    <row r="82" spans="1:3" ht="15.75" thickBot="1" x14ac:dyDescent="0.3">
      <c r="A82" s="151" t="s">
        <v>282</v>
      </c>
      <c r="B82" s="130"/>
      <c r="C82" s="131"/>
    </row>
    <row r="83" spans="1:3" ht="15.75" thickTop="1" x14ac:dyDescent="0.25"/>
    <row r="84" spans="1:3" x14ac:dyDescent="0.25">
      <c r="A84" s="102" t="s">
        <v>109</v>
      </c>
      <c r="B84" s="291"/>
      <c r="C84" s="286"/>
    </row>
  </sheetData>
  <sheetProtection algorithmName="SHA-512" hashValue="aZ7+zIqJiI8woN1r1Xtneo0vm7MALmge2cSeBSu4iEbW4Ob4wKu9WMu8FbkDMrXB3SBMD/Qx/nVB0JES4g9C9Q==" saltValue="Al8IoKCX6t2cpZ40s/lUVA==" spinCount="100000" sheet="1" objects="1" scenarios="1"/>
  <mergeCells count="19">
    <mergeCell ref="A1:D1"/>
    <mergeCell ref="A67:C67"/>
    <mergeCell ref="B3:C3"/>
    <mergeCell ref="B5:C5"/>
    <mergeCell ref="A73:C73"/>
    <mergeCell ref="A79:C79"/>
    <mergeCell ref="B6:C6"/>
    <mergeCell ref="A13:C13"/>
    <mergeCell ref="A19:C19"/>
    <mergeCell ref="A25:C25"/>
    <mergeCell ref="A31:C31"/>
    <mergeCell ref="A37:C37"/>
    <mergeCell ref="A49:C49"/>
    <mergeCell ref="A55:C55"/>
    <mergeCell ref="A61:C61"/>
    <mergeCell ref="A43:C43"/>
    <mergeCell ref="A9:C10"/>
    <mergeCell ref="B7:C7"/>
    <mergeCell ref="B8:C8"/>
  </mergeCells>
  <conditionalFormatting sqref="B48 B54 B60 B66 B72 B78 B12 B18 B24 B30 B36 B42">
    <cfRule type="expression" dxfId="46" priority="8">
      <formula>$E$1=0</formula>
    </cfRule>
    <cfRule type="containsText" dxfId="45" priority="9"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&amp;L&amp;10strana č. &amp;P&amp;R&amp;10List  č. 01 - Podnikání nebo provozování jiné samostatné výdělečné činnosti</oddHeader>
    <oddFooter>&amp;R&amp;8&amp;P</oddFooter>
    <firstFooter>&amp;R&amp;8&amp;P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způsob podnikání." xr:uid="{00000000-0002-0000-0200-000000000000}">
          <x14:formula1>
            <xm:f>Data!$B$3:$B$5</xm:f>
          </x14:formula1>
          <xm:sqref>B78 B12 B42 B36 B30 B24 B18 B72 B66 B60 B54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E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5703125" customWidth="1"/>
    <col min="3" max="3" width="4.7109375" customWidth="1"/>
    <col min="4" max="4" width="1.7109375" customWidth="1"/>
  </cols>
  <sheetData>
    <row r="1" spans="1:5"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D1" s="289"/>
      <c r="E1" s="289"/>
    </row>
    <row r="3" spans="1:5" x14ac:dyDescent="0.25">
      <c r="A3" s="203" t="s">
        <v>320</v>
      </c>
      <c r="B3" s="495" t="s">
        <v>100</v>
      </c>
      <c r="C3" s="495"/>
    </row>
    <row r="4" spans="1:5" x14ac:dyDescent="0.25">
      <c r="A4" s="112"/>
      <c r="B4" s="112" t="s">
        <v>82</v>
      </c>
      <c r="C4" s="129"/>
    </row>
    <row r="5" spans="1:5" x14ac:dyDescent="0.25">
      <c r="A5" s="4" t="s">
        <v>161</v>
      </c>
      <c r="B5" s="490" t="str">
        <f>IF(Oznámení!B8="","",CONCATENATE(Oznámení!B8,", nar. ",TEXT(Oznámení!B9,"dd.mm.rrrr")))</f>
        <v/>
      </c>
      <c r="C5" s="491"/>
    </row>
    <row r="6" spans="1:5" x14ac:dyDescent="0.25">
      <c r="A6" s="4" t="s">
        <v>162</v>
      </c>
      <c r="B6" s="490" t="str">
        <f>IF(Oznámení!B19="","",Oznámení!B19)</f>
        <v/>
      </c>
      <c r="C6" s="491"/>
    </row>
    <row r="7" spans="1:5" x14ac:dyDescent="0.25">
      <c r="A7" s="4" t="s">
        <v>155</v>
      </c>
      <c r="B7" s="490" t="str">
        <f>IF(Data!W2=1,"Výstupní oznámení; řádné",IF(Data!W2=2,"Výstupní oznámení; doplnění",IF(Data!W2=0,"Výstupní oznámení;       ⃝   řádné              ⃝   doplnění")))</f>
        <v>Výstupní oznámení; řádné</v>
      </c>
      <c r="C7" s="491"/>
    </row>
    <row r="8" spans="1:5" x14ac:dyDescent="0.25">
      <c r="A8" s="4" t="s">
        <v>156</v>
      </c>
      <c r="B8" s="492" t="str">
        <f>CONCATENATE(TEXT(Oznámení!B26,"dd.mm.rrrr")," - ",IF(Oznámení!B27="","",TEXT(Oznámení!B27,"dd.mm.rrrr")))</f>
        <v xml:space="preserve">01.01.2023 - </v>
      </c>
      <c r="C8" s="493"/>
    </row>
    <row r="9" spans="1:5" ht="14.1" customHeight="1" x14ac:dyDescent="0.25">
      <c r="A9" s="429" t="s">
        <v>283</v>
      </c>
      <c r="B9" s="430"/>
      <c r="C9" s="431"/>
    </row>
    <row r="10" spans="1:5" ht="14.1" customHeight="1" x14ac:dyDescent="0.25">
      <c r="A10" s="432"/>
      <c r="B10" s="433"/>
      <c r="C10" s="434"/>
    </row>
    <row r="11" spans="1:5" x14ac:dyDescent="0.25">
      <c r="A11" s="118" t="s">
        <v>293</v>
      </c>
      <c r="B11" s="285"/>
    </row>
    <row r="12" spans="1:5" x14ac:dyDescent="0.25">
      <c r="A12" s="93" t="s">
        <v>294</v>
      </c>
      <c r="B12" s="193"/>
    </row>
    <row r="13" spans="1:5" ht="14.1" customHeight="1" x14ac:dyDescent="0.25">
      <c r="A13" s="34" t="s">
        <v>295</v>
      </c>
      <c r="B13" s="62"/>
    </row>
    <row r="14" spans="1:5" x14ac:dyDescent="0.25">
      <c r="A14" s="147" t="s">
        <v>111</v>
      </c>
      <c r="B14" s="81"/>
    </row>
    <row r="15" spans="1:5" x14ac:dyDescent="0.25">
      <c r="A15" s="147" t="s">
        <v>142</v>
      </c>
      <c r="B15" s="81"/>
    </row>
    <row r="16" spans="1:5" ht="15.75" thickBot="1" x14ac:dyDescent="0.3">
      <c r="A16" s="151" t="s">
        <v>284</v>
      </c>
      <c r="B16" s="130"/>
      <c r="C16" s="131"/>
    </row>
    <row r="17" spans="1:3" ht="15.75" thickTop="1" x14ac:dyDescent="0.25">
      <c r="A17" s="118" t="s">
        <v>293</v>
      </c>
      <c r="B17" s="88"/>
    </row>
    <row r="18" spans="1:3" x14ac:dyDescent="0.25">
      <c r="A18" s="93" t="s">
        <v>294</v>
      </c>
      <c r="B18" s="193"/>
    </row>
    <row r="19" spans="1:3" ht="14.1" customHeight="1" x14ac:dyDescent="0.25">
      <c r="A19" s="34" t="s">
        <v>295</v>
      </c>
      <c r="B19" s="62"/>
    </row>
    <row r="20" spans="1:3" x14ac:dyDescent="0.25">
      <c r="A20" s="147" t="s">
        <v>111</v>
      </c>
      <c r="B20" s="81"/>
    </row>
    <row r="21" spans="1:3" x14ac:dyDescent="0.25">
      <c r="A21" s="147" t="s">
        <v>142</v>
      </c>
      <c r="B21" s="81"/>
    </row>
    <row r="22" spans="1:3" ht="15.75" thickBot="1" x14ac:dyDescent="0.3">
      <c r="A22" s="151" t="s">
        <v>284</v>
      </c>
      <c r="B22" s="130"/>
      <c r="C22" s="131"/>
    </row>
    <row r="23" spans="1:3" ht="15.75" thickTop="1" x14ac:dyDescent="0.25">
      <c r="A23" s="118" t="s">
        <v>293</v>
      </c>
      <c r="B23" s="87"/>
    </row>
    <row r="24" spans="1:3" x14ac:dyDescent="0.25">
      <c r="A24" s="93" t="s">
        <v>294</v>
      </c>
      <c r="B24" s="193"/>
    </row>
    <row r="25" spans="1:3" ht="14.1" customHeight="1" x14ac:dyDescent="0.25">
      <c r="A25" s="34" t="s">
        <v>295</v>
      </c>
      <c r="B25" s="62"/>
    </row>
    <row r="26" spans="1:3" x14ac:dyDescent="0.25">
      <c r="A26" s="147" t="s">
        <v>111</v>
      </c>
      <c r="B26" s="81"/>
    </row>
    <row r="27" spans="1:3" x14ac:dyDescent="0.25">
      <c r="A27" s="147" t="s">
        <v>142</v>
      </c>
      <c r="B27" s="81"/>
    </row>
    <row r="28" spans="1:3" ht="15.75" thickBot="1" x14ac:dyDescent="0.3">
      <c r="A28" s="151" t="s">
        <v>284</v>
      </c>
      <c r="B28" s="130"/>
      <c r="C28" s="131"/>
    </row>
    <row r="29" spans="1:3" ht="15.75" thickTop="1" x14ac:dyDescent="0.25">
      <c r="A29" s="118" t="s">
        <v>293</v>
      </c>
      <c r="B29" s="88"/>
    </row>
    <row r="30" spans="1:3" x14ac:dyDescent="0.25">
      <c r="A30" s="93" t="s">
        <v>294</v>
      </c>
      <c r="B30" s="193"/>
    </row>
    <row r="31" spans="1:3" ht="14.1" customHeight="1" x14ac:dyDescent="0.25">
      <c r="A31" s="34" t="s">
        <v>295</v>
      </c>
      <c r="B31" s="62"/>
    </row>
    <row r="32" spans="1:3" x14ac:dyDescent="0.25">
      <c r="A32" s="147" t="s">
        <v>111</v>
      </c>
      <c r="B32" s="81"/>
    </row>
    <row r="33" spans="1:3" x14ac:dyDescent="0.25">
      <c r="A33" s="147" t="s">
        <v>142</v>
      </c>
      <c r="B33" s="81"/>
    </row>
    <row r="34" spans="1:3" ht="15.75" thickBot="1" x14ac:dyDescent="0.3">
      <c r="A34" s="151" t="s">
        <v>284</v>
      </c>
      <c r="B34" s="130"/>
      <c r="C34" s="131"/>
    </row>
    <row r="35" spans="1:3" ht="15.75" thickTop="1" x14ac:dyDescent="0.25">
      <c r="A35" s="118" t="s">
        <v>293</v>
      </c>
      <c r="B35" s="87"/>
    </row>
    <row r="36" spans="1:3" x14ac:dyDescent="0.25">
      <c r="A36" s="93" t="s">
        <v>294</v>
      </c>
      <c r="B36" s="193"/>
    </row>
    <row r="37" spans="1:3" ht="14.1" customHeight="1" x14ac:dyDescent="0.25">
      <c r="A37" s="34" t="s">
        <v>295</v>
      </c>
      <c r="B37" s="62"/>
    </row>
    <row r="38" spans="1:3" x14ac:dyDescent="0.25">
      <c r="A38" s="147" t="s">
        <v>111</v>
      </c>
      <c r="B38" s="81"/>
    </row>
    <row r="39" spans="1:3" x14ac:dyDescent="0.25">
      <c r="A39" s="147" t="s">
        <v>142</v>
      </c>
      <c r="B39" s="81"/>
    </row>
    <row r="40" spans="1:3" ht="15.75" thickBot="1" x14ac:dyDescent="0.3">
      <c r="A40" s="151" t="s">
        <v>284</v>
      </c>
      <c r="B40" s="130"/>
      <c r="C40" s="131"/>
    </row>
    <row r="41" spans="1:3" ht="15.75" thickTop="1" x14ac:dyDescent="0.25">
      <c r="A41" s="118" t="s">
        <v>293</v>
      </c>
      <c r="B41" s="87"/>
    </row>
    <row r="42" spans="1:3" x14ac:dyDescent="0.25">
      <c r="A42" s="93" t="s">
        <v>294</v>
      </c>
      <c r="B42" s="193"/>
    </row>
    <row r="43" spans="1:3" ht="14.1" customHeight="1" x14ac:dyDescent="0.25">
      <c r="A43" s="34" t="s">
        <v>295</v>
      </c>
      <c r="B43" s="62"/>
    </row>
    <row r="44" spans="1:3" x14ac:dyDescent="0.25">
      <c r="A44" s="147" t="s">
        <v>111</v>
      </c>
      <c r="B44" s="81"/>
    </row>
    <row r="45" spans="1:3" x14ac:dyDescent="0.25">
      <c r="A45" s="147" t="s">
        <v>142</v>
      </c>
      <c r="B45" s="81"/>
    </row>
    <row r="46" spans="1:3" ht="15.75" thickBot="1" x14ac:dyDescent="0.3">
      <c r="A46" s="151" t="s">
        <v>284</v>
      </c>
      <c r="B46" s="130"/>
      <c r="C46" s="131"/>
    </row>
    <row r="47" spans="1:3" ht="15.75" thickTop="1" x14ac:dyDescent="0.25">
      <c r="A47" s="118" t="s">
        <v>293</v>
      </c>
      <c r="B47" s="88"/>
    </row>
    <row r="48" spans="1:3" x14ac:dyDescent="0.25">
      <c r="A48" s="93" t="s">
        <v>294</v>
      </c>
      <c r="B48" s="193"/>
    </row>
    <row r="49" spans="1:3" ht="14.1" customHeight="1" x14ac:dyDescent="0.25">
      <c r="A49" s="34" t="s">
        <v>295</v>
      </c>
      <c r="B49" s="62"/>
    </row>
    <row r="50" spans="1:3" x14ac:dyDescent="0.25">
      <c r="A50" s="147" t="s">
        <v>111</v>
      </c>
      <c r="B50" s="81"/>
    </row>
    <row r="51" spans="1:3" x14ac:dyDescent="0.25">
      <c r="A51" s="147" t="s">
        <v>142</v>
      </c>
      <c r="B51" s="81"/>
    </row>
    <row r="52" spans="1:3" ht="15.75" thickBot="1" x14ac:dyDescent="0.3">
      <c r="A52" s="151" t="s">
        <v>284</v>
      </c>
      <c r="B52" s="130"/>
      <c r="C52" s="131"/>
    </row>
    <row r="53" spans="1:3" ht="15.75" thickTop="1" x14ac:dyDescent="0.25">
      <c r="A53" s="118" t="s">
        <v>293</v>
      </c>
      <c r="B53" s="88"/>
    </row>
    <row r="54" spans="1:3" x14ac:dyDescent="0.25">
      <c r="A54" s="93" t="s">
        <v>294</v>
      </c>
      <c r="B54" s="193"/>
    </row>
    <row r="55" spans="1:3" ht="14.1" customHeight="1" x14ac:dyDescent="0.25">
      <c r="A55" s="34" t="s">
        <v>295</v>
      </c>
      <c r="B55" s="62"/>
    </row>
    <row r="56" spans="1:3" x14ac:dyDescent="0.25">
      <c r="A56" s="147" t="s">
        <v>111</v>
      </c>
      <c r="B56" s="81"/>
    </row>
    <row r="57" spans="1:3" x14ac:dyDescent="0.25">
      <c r="A57" s="147" t="s">
        <v>142</v>
      </c>
      <c r="B57" s="81"/>
    </row>
    <row r="58" spans="1:3" ht="15.75" thickBot="1" x14ac:dyDescent="0.3">
      <c r="A58" s="151" t="s">
        <v>284</v>
      </c>
      <c r="B58" s="130"/>
      <c r="C58" s="131"/>
    </row>
    <row r="59" spans="1:3" ht="15.75" thickTop="1" x14ac:dyDescent="0.25">
      <c r="A59" s="118" t="s">
        <v>293</v>
      </c>
      <c r="B59" s="87"/>
    </row>
    <row r="60" spans="1:3" x14ac:dyDescent="0.25">
      <c r="A60" s="93" t="s">
        <v>294</v>
      </c>
      <c r="B60" s="193"/>
    </row>
    <row r="61" spans="1:3" ht="14.1" customHeight="1" x14ac:dyDescent="0.25">
      <c r="A61" s="34" t="s">
        <v>295</v>
      </c>
      <c r="B61" s="62"/>
    </row>
    <row r="62" spans="1:3" x14ac:dyDescent="0.25">
      <c r="A62" s="147" t="s">
        <v>111</v>
      </c>
      <c r="B62" s="81"/>
    </row>
    <row r="63" spans="1:3" x14ac:dyDescent="0.25">
      <c r="A63" s="147" t="s">
        <v>142</v>
      </c>
      <c r="B63" s="81"/>
    </row>
    <row r="64" spans="1:3" ht="15.75" thickBot="1" x14ac:dyDescent="0.3">
      <c r="A64" s="151" t="s">
        <v>284</v>
      </c>
      <c r="B64" s="130"/>
      <c r="C64" s="131"/>
    </row>
    <row r="65" spans="1:3" ht="15.75" thickTop="1" x14ac:dyDescent="0.25">
      <c r="A65" s="118" t="s">
        <v>293</v>
      </c>
      <c r="B65" s="88"/>
    </row>
    <row r="66" spans="1:3" x14ac:dyDescent="0.25">
      <c r="A66" s="93" t="s">
        <v>294</v>
      </c>
      <c r="B66" s="193"/>
    </row>
    <row r="67" spans="1:3" ht="14.1" customHeight="1" x14ac:dyDescent="0.25">
      <c r="A67" s="34" t="s">
        <v>295</v>
      </c>
      <c r="B67" s="62"/>
    </row>
    <row r="68" spans="1:3" x14ac:dyDescent="0.25">
      <c r="A68" s="147" t="s">
        <v>111</v>
      </c>
      <c r="B68" s="81"/>
    </row>
    <row r="69" spans="1:3" x14ac:dyDescent="0.25">
      <c r="A69" s="147" t="s">
        <v>142</v>
      </c>
      <c r="B69" s="81"/>
    </row>
    <row r="70" spans="1:3" ht="15.75" thickBot="1" x14ac:dyDescent="0.3">
      <c r="A70" s="151" t="s">
        <v>284</v>
      </c>
      <c r="B70" s="130"/>
      <c r="C70" s="131"/>
    </row>
    <row r="71" spans="1:3" ht="15.75" thickTop="1" x14ac:dyDescent="0.25">
      <c r="A71" s="118" t="s">
        <v>293</v>
      </c>
      <c r="B71" s="87"/>
    </row>
    <row r="72" spans="1:3" x14ac:dyDescent="0.25">
      <c r="A72" s="93" t="s">
        <v>294</v>
      </c>
      <c r="B72" s="193"/>
    </row>
    <row r="73" spans="1:3" ht="14.1" customHeight="1" x14ac:dyDescent="0.25">
      <c r="A73" s="34" t="s">
        <v>295</v>
      </c>
      <c r="B73" s="62"/>
    </row>
    <row r="74" spans="1:3" x14ac:dyDescent="0.25">
      <c r="A74" s="147" t="s">
        <v>111</v>
      </c>
      <c r="B74" s="81"/>
    </row>
    <row r="75" spans="1:3" x14ac:dyDescent="0.25">
      <c r="A75" s="147" t="s">
        <v>142</v>
      </c>
      <c r="B75" s="81"/>
    </row>
    <row r="76" spans="1:3" ht="15.75" thickBot="1" x14ac:dyDescent="0.3">
      <c r="A76" s="151" t="s">
        <v>284</v>
      </c>
      <c r="B76" s="130"/>
      <c r="C76" s="131"/>
    </row>
    <row r="77" spans="1:3" ht="15.75" thickTop="1" x14ac:dyDescent="0.25">
      <c r="A77" s="118" t="s">
        <v>293</v>
      </c>
      <c r="B77" s="87"/>
    </row>
    <row r="78" spans="1:3" x14ac:dyDescent="0.25">
      <c r="A78" s="93" t="s">
        <v>294</v>
      </c>
      <c r="B78" s="193"/>
    </row>
    <row r="79" spans="1:3" ht="14.1" customHeight="1" x14ac:dyDescent="0.25">
      <c r="A79" s="34" t="s">
        <v>295</v>
      </c>
      <c r="B79" s="62"/>
    </row>
    <row r="80" spans="1:3" x14ac:dyDescent="0.25">
      <c r="A80" s="147" t="s">
        <v>111</v>
      </c>
      <c r="B80" s="81"/>
    </row>
    <row r="81" spans="1:3" x14ac:dyDescent="0.25">
      <c r="A81" s="147" t="s">
        <v>142</v>
      </c>
      <c r="B81" s="81"/>
    </row>
    <row r="82" spans="1:3" ht="15.75" thickBot="1" x14ac:dyDescent="0.3">
      <c r="A82" s="151" t="s">
        <v>284</v>
      </c>
      <c r="B82" s="130"/>
      <c r="C82" s="131"/>
    </row>
    <row r="83" spans="1:3" ht="15.75" thickTop="1" x14ac:dyDescent="0.25"/>
    <row r="84" spans="1:3" x14ac:dyDescent="0.25">
      <c r="A84" s="60" t="s">
        <v>109</v>
      </c>
      <c r="B84" s="306"/>
      <c r="C84" s="286"/>
    </row>
    <row r="85" spans="1:3" x14ac:dyDescent="0.25">
      <c r="B85" s="132"/>
    </row>
  </sheetData>
  <sheetProtection algorithmName="SHA-512" hashValue="JvIpDfdDR2eq5RHJdqKlEkfY4O6n8cD8gXxXRe5q9CHBsr+HkaH5PE389fH8RAhsCUR3UmVpsSb9IyG1dKWdFg==" saltValue="eHEJd1rzTSyRgnSzcHKjDQ==" spinCount="100000" sheet="1" objects="1" scenarios="1"/>
  <mergeCells count="7">
    <mergeCell ref="A1:C1"/>
    <mergeCell ref="B3:C3"/>
    <mergeCell ref="B5:C5"/>
    <mergeCell ref="A9:C10"/>
    <mergeCell ref="B7:C7"/>
    <mergeCell ref="B8:C8"/>
    <mergeCell ref="B6:C6"/>
  </mergeCells>
  <conditionalFormatting sqref="B47:B51 B53:B57 B59:B63 B65:B69 B71:B75 B77:B81 A84 B11:B15 B17:B21 B23:B27 B29:B33 B35:B39 B41:B45 A11:A82">
    <cfRule type="cellIs" dxfId="44" priority="12" operator="equal">
      <formula>#REF!</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&amp;L&amp;10stránka č. &amp;P&amp;R&amp;10List č. 02 - Společník nebo člen podnikající právnické osoby</oddHeader>
    <oddFooter>&amp;R&amp;8&amp;P</oddFooter>
    <firstFooter>&amp;C&amp;K00+000VYPLŇTE ČITELNĚ HŮLKOVÝM PÍSMEM&amp;R&amp;8&amp;P</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A1:H82"/>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8" max="8" width="25.7109375" customWidth="1"/>
  </cols>
  <sheetData>
    <row r="1" spans="1:8" ht="15" customHeight="1"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H1" s="2"/>
    </row>
    <row r="2" spans="1:8" ht="15" customHeight="1" x14ac:dyDescent="0.25">
      <c r="H2" s="267"/>
    </row>
    <row r="3" spans="1:8" x14ac:dyDescent="0.25">
      <c r="A3" s="294" t="s">
        <v>321</v>
      </c>
      <c r="B3" s="294"/>
      <c r="C3" s="294"/>
      <c r="H3" s="3"/>
    </row>
    <row r="4" spans="1:8" x14ac:dyDescent="0.25">
      <c r="A4" s="112"/>
      <c r="B4" s="112" t="s">
        <v>82</v>
      </c>
      <c r="C4" s="135"/>
      <c r="H4" s="3"/>
    </row>
    <row r="5" spans="1:8" x14ac:dyDescent="0.25">
      <c r="A5" s="4" t="s">
        <v>161</v>
      </c>
      <c r="B5" s="490" t="str">
        <f>IF(Oznámení!B8="","",CONCATENATE(Oznámení!B8,", nar. ",TEXT(Oznámení!B9,"dd.mm.rrrr")))</f>
        <v/>
      </c>
      <c r="C5" s="491"/>
      <c r="H5" s="22"/>
    </row>
    <row r="6" spans="1:8" x14ac:dyDescent="0.25">
      <c r="A6" s="4" t="s">
        <v>162</v>
      </c>
      <c r="B6" s="319" t="str">
        <f>IF(Oznámení!B19="","",Oznámení!B19)</f>
        <v/>
      </c>
      <c r="C6" s="320"/>
      <c r="H6" s="69"/>
    </row>
    <row r="7" spans="1:8" ht="15" customHeight="1" x14ac:dyDescent="0.25">
      <c r="A7" s="4" t="s">
        <v>155</v>
      </c>
      <c r="B7" s="490" t="str">
        <f>IF(Data!W2=1,"Výstupní oznámení; řádné",IF(Data!W2=2,"Výstupní oznámení; doplnění",IF(Data!W2=0,"Výstupní oznámení;       ⃝   řádné              ⃝   doplnění")))</f>
        <v>Výstupní oznámení; řádné</v>
      </c>
      <c r="C7" s="491"/>
      <c r="H7" s="25"/>
    </row>
    <row r="8" spans="1:8" x14ac:dyDescent="0.25">
      <c r="A8" s="4" t="s">
        <v>156</v>
      </c>
      <c r="B8" s="492" t="str">
        <f>CONCATENATE(TEXT(Oznámení!B26,"dd.mm.rrrr")," - ",IF(Oznámení!B27="","",TEXT(Oznámení!B27,"dd.mm.rrrr")))</f>
        <v xml:space="preserve">01.01.2023 - </v>
      </c>
      <c r="C8" s="493"/>
      <c r="H8" s="3"/>
    </row>
    <row r="9" spans="1:8" ht="14.1" customHeight="1" x14ac:dyDescent="0.25">
      <c r="A9" s="435" t="s">
        <v>296</v>
      </c>
      <c r="B9" s="436"/>
      <c r="C9" s="437"/>
      <c r="H9" s="101"/>
    </row>
    <row r="10" spans="1:8" ht="14.1" customHeight="1" x14ac:dyDescent="0.25">
      <c r="A10" s="438"/>
      <c r="B10" s="439"/>
      <c r="C10" s="440"/>
      <c r="H10" s="3"/>
    </row>
    <row r="11" spans="1:8" x14ac:dyDescent="0.25">
      <c r="A11" s="147" t="s">
        <v>297</v>
      </c>
      <c r="B11" s="208"/>
      <c r="D11" s="267"/>
    </row>
    <row r="12" spans="1:8" x14ac:dyDescent="0.25">
      <c r="A12" s="147" t="s">
        <v>298</v>
      </c>
      <c r="B12" s="215"/>
    </row>
    <row r="13" spans="1:8" x14ac:dyDescent="0.25">
      <c r="A13" s="94" t="str">
        <f>IF(Data!W2=0,"Druh orgánu 18)*  �","Druh orgánu 18)*")</f>
        <v>Druh orgánu 18)*</v>
      </c>
      <c r="B13" s="172" t="s">
        <v>37</v>
      </c>
    </row>
    <row r="14" spans="1:8" ht="14.1" customHeight="1" x14ac:dyDescent="0.25">
      <c r="A14" s="72" t="s">
        <v>299</v>
      </c>
      <c r="B14" s="64"/>
    </row>
    <row r="15" spans="1:8" x14ac:dyDescent="0.25">
      <c r="A15" s="93" t="s">
        <v>111</v>
      </c>
      <c r="B15" s="81"/>
    </row>
    <row r="16" spans="1:8" x14ac:dyDescent="0.25">
      <c r="A16" s="93" t="s">
        <v>142</v>
      </c>
      <c r="B16" s="83"/>
    </row>
    <row r="17" spans="1:3" ht="15.75" thickBot="1" x14ac:dyDescent="0.3">
      <c r="A17" s="136" t="s">
        <v>285</v>
      </c>
      <c r="B17" s="134"/>
      <c r="C17" s="131"/>
    </row>
    <row r="18" spans="1:3" ht="15.75" thickTop="1" x14ac:dyDescent="0.25">
      <c r="A18" s="147" t="s">
        <v>297</v>
      </c>
      <c r="B18" s="85"/>
    </row>
    <row r="19" spans="1:3" x14ac:dyDescent="0.25">
      <c r="A19" s="147" t="s">
        <v>298</v>
      </c>
      <c r="B19" s="194"/>
    </row>
    <row r="20" spans="1:3" x14ac:dyDescent="0.25">
      <c r="A20" s="94" t="str">
        <f>IF(Data!W2=0,"Druh orgánu 18)*  �","Druh orgánu 18)*")</f>
        <v>Druh orgánu 18)*</v>
      </c>
      <c r="B20" s="172" t="s">
        <v>37</v>
      </c>
    </row>
    <row r="21" spans="1:3" ht="14.1" customHeight="1" x14ac:dyDescent="0.25">
      <c r="A21" s="72" t="s">
        <v>299</v>
      </c>
      <c r="B21" s="64"/>
    </row>
    <row r="22" spans="1:3" x14ac:dyDescent="0.25">
      <c r="A22" s="93" t="s">
        <v>111</v>
      </c>
      <c r="B22" s="81"/>
    </row>
    <row r="23" spans="1:3" x14ac:dyDescent="0.25">
      <c r="A23" s="93" t="s">
        <v>142</v>
      </c>
      <c r="B23" s="83"/>
    </row>
    <row r="24" spans="1:3" ht="15.75" thickBot="1" x14ac:dyDescent="0.3">
      <c r="A24" s="136" t="s">
        <v>285</v>
      </c>
      <c r="B24" s="134"/>
      <c r="C24" s="131"/>
    </row>
    <row r="25" spans="1:3" ht="15.75" thickTop="1" x14ac:dyDescent="0.25">
      <c r="A25" s="147" t="s">
        <v>297</v>
      </c>
      <c r="B25" s="85"/>
    </row>
    <row r="26" spans="1:3" x14ac:dyDescent="0.25">
      <c r="A26" s="147" t="s">
        <v>298</v>
      </c>
      <c r="B26" s="194"/>
    </row>
    <row r="27" spans="1:3" x14ac:dyDescent="0.25">
      <c r="A27" s="94" t="str">
        <f>IF(Data!W2=0,"Druh orgánu 18)*  �","Druh orgánu 18)*")</f>
        <v>Druh orgánu 18)*</v>
      </c>
      <c r="B27" s="172" t="s">
        <v>37</v>
      </c>
    </row>
    <row r="28" spans="1:3" ht="14.1" customHeight="1" x14ac:dyDescent="0.25">
      <c r="A28" s="72" t="s">
        <v>299</v>
      </c>
      <c r="B28" s="64"/>
    </row>
    <row r="29" spans="1:3" x14ac:dyDescent="0.25">
      <c r="A29" s="93" t="s">
        <v>111</v>
      </c>
      <c r="B29" s="81"/>
    </row>
    <row r="30" spans="1:3" x14ac:dyDescent="0.25">
      <c r="A30" s="93" t="s">
        <v>142</v>
      </c>
      <c r="B30" s="83"/>
    </row>
    <row r="31" spans="1:3" ht="15.75" thickBot="1" x14ac:dyDescent="0.3">
      <c r="A31" s="136" t="s">
        <v>285</v>
      </c>
      <c r="B31" s="134"/>
      <c r="C31" s="131"/>
    </row>
    <row r="32" spans="1:3" ht="15.75" thickTop="1" x14ac:dyDescent="0.25">
      <c r="A32" s="147" t="s">
        <v>297</v>
      </c>
      <c r="B32" s="85"/>
    </row>
    <row r="33" spans="1:3" x14ac:dyDescent="0.25">
      <c r="A33" s="147" t="s">
        <v>298</v>
      </c>
      <c r="B33" s="194"/>
    </row>
    <row r="34" spans="1:3" x14ac:dyDescent="0.25">
      <c r="A34" s="94" t="str">
        <f>IF(Data!W2=0,"Druh orgánu 18)*  �","Druh orgánu 18)*")</f>
        <v>Druh orgánu 18)*</v>
      </c>
      <c r="B34" s="172" t="s">
        <v>37</v>
      </c>
    </row>
    <row r="35" spans="1:3" ht="14.1" customHeight="1" x14ac:dyDescent="0.25">
      <c r="A35" s="72" t="s">
        <v>299</v>
      </c>
      <c r="B35" s="64"/>
    </row>
    <row r="36" spans="1:3" x14ac:dyDescent="0.25">
      <c r="A36" s="93" t="s">
        <v>111</v>
      </c>
      <c r="B36" s="81"/>
    </row>
    <row r="37" spans="1:3" x14ac:dyDescent="0.25">
      <c r="A37" s="93" t="s">
        <v>142</v>
      </c>
      <c r="B37" s="83"/>
    </row>
    <row r="38" spans="1:3" ht="15.75" thickBot="1" x14ac:dyDescent="0.3">
      <c r="A38" s="136" t="s">
        <v>285</v>
      </c>
      <c r="B38" s="134"/>
      <c r="C38" s="131"/>
    </row>
    <row r="39" spans="1:3" ht="15.75" thickTop="1" x14ac:dyDescent="0.25">
      <c r="A39" s="147" t="s">
        <v>297</v>
      </c>
      <c r="B39" s="85"/>
    </row>
    <row r="40" spans="1:3" x14ac:dyDescent="0.25">
      <c r="A40" s="147" t="s">
        <v>298</v>
      </c>
      <c r="B40" s="194"/>
    </row>
    <row r="41" spans="1:3" x14ac:dyDescent="0.25">
      <c r="A41" s="94" t="str">
        <f>IF(Data!W2=0,"Druh orgánu 18)*  �","Druh orgánu 18)*")</f>
        <v>Druh orgánu 18)*</v>
      </c>
      <c r="B41" s="172" t="s">
        <v>37</v>
      </c>
    </row>
    <row r="42" spans="1:3" ht="14.1" customHeight="1" x14ac:dyDescent="0.25">
      <c r="A42" s="72" t="s">
        <v>299</v>
      </c>
      <c r="B42" s="64"/>
    </row>
    <row r="43" spans="1:3" x14ac:dyDescent="0.25">
      <c r="A43" s="93" t="s">
        <v>111</v>
      </c>
      <c r="B43" s="81"/>
    </row>
    <row r="44" spans="1:3" x14ac:dyDescent="0.25">
      <c r="A44" s="93" t="s">
        <v>142</v>
      </c>
      <c r="B44" s="83"/>
    </row>
    <row r="45" spans="1:3" ht="15.75" thickBot="1" x14ac:dyDescent="0.3">
      <c r="A45" s="136" t="s">
        <v>285</v>
      </c>
      <c r="B45" s="134"/>
      <c r="C45" s="131"/>
    </row>
    <row r="46" spans="1:3" ht="15.75" thickTop="1" x14ac:dyDescent="0.25">
      <c r="A46" s="147" t="s">
        <v>297</v>
      </c>
      <c r="B46" s="86"/>
    </row>
    <row r="47" spans="1:3" x14ac:dyDescent="0.25">
      <c r="A47" s="147" t="s">
        <v>298</v>
      </c>
      <c r="B47" s="194"/>
    </row>
    <row r="48" spans="1:3" x14ac:dyDescent="0.25">
      <c r="A48" s="94" t="str">
        <f>IF(Data!W2=0,"Druh orgánu 18)*  �","Druh orgánu 18)*")</f>
        <v>Druh orgánu 18)*</v>
      </c>
      <c r="B48" s="172" t="s">
        <v>37</v>
      </c>
    </row>
    <row r="49" spans="1:3" ht="14.1" customHeight="1" x14ac:dyDescent="0.25">
      <c r="A49" s="72" t="s">
        <v>299</v>
      </c>
      <c r="B49" s="64"/>
    </row>
    <row r="50" spans="1:3" x14ac:dyDescent="0.25">
      <c r="A50" s="93" t="s">
        <v>111</v>
      </c>
      <c r="B50" s="81"/>
    </row>
    <row r="51" spans="1:3" x14ac:dyDescent="0.25">
      <c r="A51" s="93" t="s">
        <v>142</v>
      </c>
      <c r="B51" s="83"/>
    </row>
    <row r="52" spans="1:3" ht="15.75" thickBot="1" x14ac:dyDescent="0.3">
      <c r="A52" s="136" t="s">
        <v>285</v>
      </c>
      <c r="B52" s="134"/>
      <c r="C52" s="131"/>
    </row>
    <row r="53" spans="1:3" ht="15.75" thickTop="1" x14ac:dyDescent="0.25">
      <c r="A53" s="147" t="s">
        <v>297</v>
      </c>
      <c r="B53" s="85"/>
    </row>
    <row r="54" spans="1:3" x14ac:dyDescent="0.25">
      <c r="A54" s="147" t="s">
        <v>298</v>
      </c>
      <c r="B54" s="194"/>
    </row>
    <row r="55" spans="1:3" x14ac:dyDescent="0.25">
      <c r="A55" s="94" t="str">
        <f>IF(Data!W2=0,"Druh orgánu 18)*  �","Druh orgánu 18)*")</f>
        <v>Druh orgánu 18)*</v>
      </c>
      <c r="B55" s="172" t="s">
        <v>37</v>
      </c>
    </row>
    <row r="56" spans="1:3" ht="14.1" customHeight="1" x14ac:dyDescent="0.25">
      <c r="A56" s="72" t="s">
        <v>299</v>
      </c>
      <c r="B56" s="64"/>
    </row>
    <row r="57" spans="1:3" x14ac:dyDescent="0.25">
      <c r="A57" s="93" t="s">
        <v>111</v>
      </c>
      <c r="B57" s="81"/>
    </row>
    <row r="58" spans="1:3" x14ac:dyDescent="0.25">
      <c r="A58" s="93" t="s">
        <v>142</v>
      </c>
      <c r="B58" s="83"/>
    </row>
    <row r="59" spans="1:3" ht="15.75" thickBot="1" x14ac:dyDescent="0.3">
      <c r="A59" s="136" t="s">
        <v>285</v>
      </c>
      <c r="B59" s="134"/>
      <c r="C59" s="131"/>
    </row>
    <row r="60" spans="1:3" ht="15.75" thickTop="1" x14ac:dyDescent="0.25">
      <c r="A60" s="147" t="s">
        <v>297</v>
      </c>
      <c r="B60" s="85"/>
    </row>
    <row r="61" spans="1:3" x14ac:dyDescent="0.25">
      <c r="A61" s="147" t="s">
        <v>298</v>
      </c>
      <c r="B61" s="194"/>
    </row>
    <row r="62" spans="1:3" x14ac:dyDescent="0.25">
      <c r="A62" s="94" t="str">
        <f>IF(Data!W2=0,"Druh orgánu 18)*  �","Druh orgánu 18)*")</f>
        <v>Druh orgánu 18)*</v>
      </c>
      <c r="B62" s="172" t="s">
        <v>37</v>
      </c>
    </row>
    <row r="63" spans="1:3" ht="14.1" customHeight="1" x14ac:dyDescent="0.25">
      <c r="A63" s="72" t="s">
        <v>299</v>
      </c>
      <c r="B63" s="64"/>
    </row>
    <row r="64" spans="1:3" x14ac:dyDescent="0.25">
      <c r="A64" s="93" t="s">
        <v>111</v>
      </c>
      <c r="B64" s="81"/>
    </row>
    <row r="65" spans="1:3" x14ac:dyDescent="0.25">
      <c r="A65" s="93" t="s">
        <v>142</v>
      </c>
      <c r="B65" s="83"/>
    </row>
    <row r="66" spans="1:3" ht="15.75" thickBot="1" x14ac:dyDescent="0.3">
      <c r="A66" s="136" t="s">
        <v>285</v>
      </c>
      <c r="B66" s="134"/>
      <c r="C66" s="131"/>
    </row>
    <row r="67" spans="1:3" ht="15.75" thickTop="1" x14ac:dyDescent="0.25">
      <c r="A67" s="147" t="s">
        <v>297</v>
      </c>
      <c r="B67" s="85"/>
    </row>
    <row r="68" spans="1:3" x14ac:dyDescent="0.25">
      <c r="A68" s="147" t="s">
        <v>298</v>
      </c>
      <c r="B68" s="194"/>
    </row>
    <row r="69" spans="1:3" x14ac:dyDescent="0.25">
      <c r="A69" s="94" t="str">
        <f>IF(Data!W2=0,"Druh orgánu 18)*  �","Druh orgánu 18)*")</f>
        <v>Druh orgánu 18)*</v>
      </c>
      <c r="B69" s="172" t="s">
        <v>37</v>
      </c>
    </row>
    <row r="70" spans="1:3" ht="14.1" customHeight="1" x14ac:dyDescent="0.25">
      <c r="A70" s="72" t="s">
        <v>299</v>
      </c>
      <c r="B70" s="64"/>
    </row>
    <row r="71" spans="1:3" x14ac:dyDescent="0.25">
      <c r="A71" s="93" t="s">
        <v>111</v>
      </c>
      <c r="B71" s="81"/>
    </row>
    <row r="72" spans="1:3" x14ac:dyDescent="0.25">
      <c r="A72" s="93" t="s">
        <v>142</v>
      </c>
      <c r="B72" s="83"/>
    </row>
    <row r="73" spans="1:3" ht="15.75" thickBot="1" x14ac:dyDescent="0.3">
      <c r="A73" s="136" t="s">
        <v>285</v>
      </c>
      <c r="B73" s="134"/>
      <c r="C73" s="131"/>
    </row>
    <row r="74" spans="1:3" ht="15.75" thickTop="1" x14ac:dyDescent="0.25">
      <c r="A74" s="147" t="s">
        <v>297</v>
      </c>
      <c r="B74" s="85"/>
    </row>
    <row r="75" spans="1:3" x14ac:dyDescent="0.25">
      <c r="A75" s="147" t="s">
        <v>298</v>
      </c>
      <c r="B75" s="194"/>
    </row>
    <row r="76" spans="1:3" x14ac:dyDescent="0.25">
      <c r="A76" s="94" t="str">
        <f>IF(Data!W2=0,"Druh orgánu 18)*  �","Druh orgánu 18)*")</f>
        <v>Druh orgánu 18)*</v>
      </c>
      <c r="B76" s="172" t="s">
        <v>37</v>
      </c>
    </row>
    <row r="77" spans="1:3" ht="14.1" customHeight="1" x14ac:dyDescent="0.25">
      <c r="A77" s="72" t="s">
        <v>299</v>
      </c>
      <c r="B77" s="64"/>
    </row>
    <row r="78" spans="1:3" x14ac:dyDescent="0.25">
      <c r="A78" s="93" t="s">
        <v>111</v>
      </c>
      <c r="B78" s="81"/>
    </row>
    <row r="79" spans="1:3" x14ac:dyDescent="0.25">
      <c r="A79" s="93" t="s">
        <v>142</v>
      </c>
      <c r="B79" s="83"/>
    </row>
    <row r="80" spans="1:3" ht="15.75" thickBot="1" x14ac:dyDescent="0.3">
      <c r="A80" s="136" t="s">
        <v>285</v>
      </c>
      <c r="B80" s="134"/>
      <c r="C80" s="131"/>
    </row>
    <row r="81" spans="1:2" ht="15.75" thickTop="1" x14ac:dyDescent="0.25"/>
    <row r="82" spans="1:2" x14ac:dyDescent="0.25">
      <c r="A82" s="115" t="s">
        <v>109</v>
      </c>
      <c r="B82" s="307"/>
    </row>
  </sheetData>
  <sheetProtection algorithmName="SHA-512" hashValue="KHaJ87rNY/QjWDAEQTn2pGlq2AA6YJGEIEtB/gb8f1Qn+2hps9omaZeqO8/vOLyt+WNAGx9M1e9nh+GyW5t/ng==" saltValue="KaH0pFYt3VlNFuZhdBusNw==" spinCount="100000" sheet="1" objects="1" scenarios="1"/>
  <mergeCells count="5">
    <mergeCell ref="A1:C1"/>
    <mergeCell ref="A9:C10"/>
    <mergeCell ref="B5:C5"/>
    <mergeCell ref="B7:C7"/>
    <mergeCell ref="B8:C8"/>
  </mergeCells>
  <conditionalFormatting sqref="B48 B55 B62 B69 B76 B13 B20 B27 B34 B41">
    <cfRule type="expression" dxfId="43" priority="56">
      <formula>$E$1=0</formula>
    </cfRule>
    <cfRule type="containsText" dxfId="42" priority="57" operator="containsText" text="Vyberte druh orgánu">
      <formula>NOT(ISERROR(SEARCH("Vyberte druh orgánu",B13)))</formula>
    </cfRule>
  </conditionalFormatting>
  <conditionalFormatting sqref="B48 B55 B62 B69 B76 B13 B20 B27 B34 B41">
    <cfRule type="expression" dxfId="41" priority="76">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2&amp;R&amp;9 List č. 03 - Člen statutárního orgánu, člen řídícího, dozorčího nebo kontrolního orgánu podnikající právnické osoby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orgánu." xr:uid="{00000000-0002-0000-0400-000000000000}">
          <x14:formula1>
            <xm:f>Data!$C$3:$C$8</xm:f>
          </x14:formula1>
          <xm:sqref>B48 B41 B34 B27 B20 B13 B76 B69 B62 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I7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3.7109375" customWidth="1"/>
    <col min="4" max="4" width="1.7109375" customWidth="1"/>
    <col min="5" max="5" width="9.28515625" hidden="1" customWidth="1"/>
    <col min="8" max="10" width="9.42578125" customWidth="1"/>
  </cols>
  <sheetData>
    <row r="1" spans="1:9"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I1" s="2"/>
    </row>
    <row r="2" spans="1:9" x14ac:dyDescent="0.25">
      <c r="I2" s="267"/>
    </row>
    <row r="3" spans="1:9" x14ac:dyDescent="0.25">
      <c r="A3" s="203" t="s">
        <v>320</v>
      </c>
      <c r="B3" s="495" t="s">
        <v>275</v>
      </c>
      <c r="C3" s="495"/>
      <c r="I3" s="18"/>
    </row>
    <row r="4" spans="1:9" x14ac:dyDescent="0.25">
      <c r="A4" s="112"/>
      <c r="B4" s="112" t="s">
        <v>82</v>
      </c>
      <c r="C4" s="114"/>
      <c r="I4" s="18"/>
    </row>
    <row r="5" spans="1:9" x14ac:dyDescent="0.25">
      <c r="A5" s="4" t="s">
        <v>161</v>
      </c>
      <c r="B5" s="490" t="str">
        <f>IF(Oznámení!B8="","",CONCATENATE(Oznámení!B8,", nar. ",TEXT(Oznámení!B9,"dd.mm.rrrr")))</f>
        <v/>
      </c>
      <c r="C5" s="491"/>
      <c r="I5" s="22"/>
    </row>
    <row r="6" spans="1:9" x14ac:dyDescent="0.25">
      <c r="A6" s="4" t="s">
        <v>162</v>
      </c>
      <c r="B6" s="490" t="str">
        <f>IF(Oznámení!B19="","",Oznámení!B19)</f>
        <v/>
      </c>
      <c r="C6" s="491"/>
      <c r="I6" s="69"/>
    </row>
    <row r="7" spans="1:9" x14ac:dyDescent="0.25">
      <c r="A7" s="4" t="s">
        <v>155</v>
      </c>
      <c r="B7" s="490" t="str">
        <f>IF(Data!W2=1,"Výstupní oznámení; řádné",IF(Data!W2=2,"Výstupní oznámení; doplnění",IF(Data!W2=0,"Výstupní oznámení;       ⃝   řádné              ⃝   doplnění")))</f>
        <v>Výstupní oznámení; řádné</v>
      </c>
      <c r="C7" s="491"/>
      <c r="I7" s="25"/>
    </row>
    <row r="8" spans="1:9" x14ac:dyDescent="0.25">
      <c r="A8" s="4" t="s">
        <v>156</v>
      </c>
      <c r="B8" s="492" t="str">
        <f>CONCATENATE(TEXT(Oznámení!B26,"dd.mm.rrrr")," - ",IF(Oznámení!B27="","",TEXT(Oznámení!B27,"dd.mm.rrrr")))</f>
        <v xml:space="preserve">01.01.2023 - </v>
      </c>
      <c r="C8" s="493"/>
      <c r="I8" s="3"/>
    </row>
    <row r="9" spans="1:9" x14ac:dyDescent="0.25">
      <c r="A9" s="429" t="s">
        <v>300</v>
      </c>
      <c r="B9" s="430"/>
      <c r="C9" s="431"/>
      <c r="I9" s="101"/>
    </row>
    <row r="10" spans="1:9" x14ac:dyDescent="0.25">
      <c r="A10" s="432"/>
      <c r="B10" s="433"/>
      <c r="C10" s="434"/>
      <c r="I10" s="18"/>
    </row>
    <row r="11" spans="1:9" x14ac:dyDescent="0.25">
      <c r="A11" s="195" t="str">
        <f>IF(Data!W2=0,"Předmět 22)* �","Předmět 22)*")</f>
        <v>Předmět 22)*</v>
      </c>
      <c r="B11" s="209" t="s">
        <v>59</v>
      </c>
      <c r="I11" s="32"/>
    </row>
    <row r="12" spans="1:9" x14ac:dyDescent="0.25">
      <c r="A12" s="195" t="str">
        <f>IF(Data!W2=0,"Způsob 23)*   �","Způsob 23)*")</f>
        <v>Způsob 23)*</v>
      </c>
      <c r="B12" s="146" t="s">
        <v>41</v>
      </c>
      <c r="I12" s="25"/>
    </row>
    <row r="13" spans="1:9" x14ac:dyDescent="0.25">
      <c r="A13" s="68" t="s">
        <v>286</v>
      </c>
      <c r="B13" s="83"/>
      <c r="I13" s="25"/>
    </row>
    <row r="14" spans="1:9" x14ac:dyDescent="0.25">
      <c r="A14" s="498" t="s">
        <v>60</v>
      </c>
      <c r="B14" s="498"/>
    </row>
    <row r="15" spans="1:9" x14ac:dyDescent="0.25">
      <c r="A15" s="498"/>
      <c r="B15" s="498"/>
    </row>
    <row r="16" spans="1:9" ht="22.5" x14ac:dyDescent="0.25">
      <c r="A16" s="198" t="str">
        <f>IF(OR(B12="samostatně",B12="Vyberte způsob"),"Obchodní firma/název (provozovatele/vydavatele) 25)","Obchodní firma/název (provozovatele/vydavatele) 25)*")</f>
        <v>Obchodní firma/název (provozovatele/vydavatele) 25)</v>
      </c>
      <c r="B16" s="81"/>
    </row>
    <row r="17" spans="1:3" x14ac:dyDescent="0.25">
      <c r="A17" s="147" t="str">
        <f>IF(OR(B12="samostatně",B12="Vyberte způsob"),"IČO 26)","IČO 26)*")</f>
        <v>IČO 26)</v>
      </c>
      <c r="B17" s="194"/>
    </row>
    <row r="18" spans="1:3" x14ac:dyDescent="0.25">
      <c r="A18" s="102" t="str">
        <f>IF(OR(B12="samostatně",B12="Vyberte způsob"),"Sídlo právnické osoby 27)","Sídlo právnické osoby 27)*")</f>
        <v>Sídlo právnické osoby 27)</v>
      </c>
      <c r="B18" s="66"/>
    </row>
    <row r="19" spans="1:3" x14ac:dyDescent="0.25">
      <c r="A19" s="147" t="str">
        <f>IF(OR(B12="samostatně",B12="Vyberte způsob"),"Obec, PSČ, stát","Obec*, PSČ*, stát*")</f>
        <v>Obec, PSČ, stát</v>
      </c>
      <c r="B19" s="84"/>
    </row>
    <row r="20" spans="1:3" x14ac:dyDescent="0.25">
      <c r="A20" s="147" t="str">
        <f>IF(OR(B12="samostatně",B12="Vyberte způsob"),"Ulice, č.p./č.o.","Ulice*, č.p./č.o.*")</f>
        <v>Ulice, č.p./č.o.</v>
      </c>
      <c r="B20" s="81"/>
    </row>
    <row r="21" spans="1:3" ht="15.75" thickBot="1" x14ac:dyDescent="0.3">
      <c r="A21" s="152" t="s">
        <v>287</v>
      </c>
      <c r="B21" s="134"/>
      <c r="C21" s="131"/>
    </row>
    <row r="22" spans="1:3" ht="15.75" thickTop="1" x14ac:dyDescent="0.25">
      <c r="A22" s="195" t="str">
        <f>IF(Data!W2=0,"Předmět 22)* �","Předmět 22)*")</f>
        <v>Předmět 22)*</v>
      </c>
      <c r="B22" s="89" t="s">
        <v>59</v>
      </c>
    </row>
    <row r="23" spans="1:3" x14ac:dyDescent="0.25">
      <c r="A23" s="195" t="str">
        <f>IF(Data!W2=0,"Způsob 23)*   �","Způsob 23)*")</f>
        <v>Způsob 23)*</v>
      </c>
      <c r="B23" s="146" t="s">
        <v>41</v>
      </c>
    </row>
    <row r="24" spans="1:3" x14ac:dyDescent="0.25">
      <c r="A24" s="68" t="s">
        <v>286</v>
      </c>
      <c r="B24" s="83"/>
    </row>
    <row r="25" spans="1:3" x14ac:dyDescent="0.25">
      <c r="A25" s="498" t="s">
        <v>60</v>
      </c>
      <c r="B25" s="498"/>
    </row>
    <row r="26" spans="1:3" x14ac:dyDescent="0.25">
      <c r="A26" s="498"/>
      <c r="B26" s="498"/>
    </row>
    <row r="27" spans="1:3" ht="22.5" x14ac:dyDescent="0.25">
      <c r="A27" s="198" t="str">
        <f>IF(OR(B23="samostatně",B23="Vyberte způsob"),"Obchodní firma/název (provozovatele/vydavatele) 25)","Obchodní firma/název (provozovatele/vydavatele) 25)*")</f>
        <v>Obchodní firma/název (provozovatele/vydavatele) 25)</v>
      </c>
      <c r="B27" s="81"/>
    </row>
    <row r="28" spans="1:3" x14ac:dyDescent="0.25">
      <c r="A28" s="147" t="str">
        <f>IF(OR(B23="samostatně",B23="Vyberte způsob"),"IČO 26)","IČO 26)*")</f>
        <v>IČO 26)</v>
      </c>
      <c r="B28" s="194"/>
    </row>
    <row r="29" spans="1:3" x14ac:dyDescent="0.25">
      <c r="A29" s="102" t="str">
        <f>IF(OR(B23="samostatně",B23="Vyberte způsob"),"Sídlo právnické osoby 27)","Sídlo právnické osoby 27)*")</f>
        <v>Sídlo právnické osoby 27)</v>
      </c>
      <c r="B29" s="66"/>
    </row>
    <row r="30" spans="1:3" x14ac:dyDescent="0.25">
      <c r="A30" s="147" t="str">
        <f>IF(OR(B23="samostatně",B23="Vyberte způsob"),"Obec, PSČ, stát","Obec*, PSČ*, stát*")</f>
        <v>Obec, PSČ, stát</v>
      </c>
      <c r="B30" s="84"/>
    </row>
    <row r="31" spans="1:3" x14ac:dyDescent="0.25">
      <c r="A31" s="147" t="str">
        <f>IF(OR(B23="samostatně",B23="Vyberte způsob"),"Ulice, č.p./č.o.","Ulice*, č.p./č.o.*")</f>
        <v>Ulice, č.p./č.o.</v>
      </c>
      <c r="B31" s="81"/>
    </row>
    <row r="32" spans="1:3" ht="15.75" thickBot="1" x14ac:dyDescent="0.3">
      <c r="A32" s="152" t="s">
        <v>287</v>
      </c>
      <c r="B32" s="134"/>
      <c r="C32" s="131"/>
    </row>
    <row r="33" spans="1:3" ht="15.75" thickTop="1" x14ac:dyDescent="0.25">
      <c r="A33" s="195" t="str">
        <f>IF(Data!W2=0,"Předmět 22)* �","Předmět 22)*")</f>
        <v>Předmět 22)*</v>
      </c>
      <c r="B33" s="89" t="s">
        <v>59</v>
      </c>
    </row>
    <row r="34" spans="1:3" x14ac:dyDescent="0.25">
      <c r="A34" s="195" t="str">
        <f>IF(Data!W2=0,"Způsob 23)*   �","Způsob 23)*")</f>
        <v>Způsob 23)*</v>
      </c>
      <c r="B34" s="146" t="s">
        <v>41</v>
      </c>
    </row>
    <row r="35" spans="1:3" x14ac:dyDescent="0.25">
      <c r="A35" s="68" t="s">
        <v>286</v>
      </c>
      <c r="B35" s="83"/>
    </row>
    <row r="36" spans="1:3" x14ac:dyDescent="0.25">
      <c r="A36" s="498" t="s">
        <v>60</v>
      </c>
      <c r="B36" s="498"/>
    </row>
    <row r="37" spans="1:3" ht="14.45" customHeight="1" x14ac:dyDescent="0.25">
      <c r="A37" s="498"/>
      <c r="B37" s="498"/>
    </row>
    <row r="38" spans="1:3" ht="22.5" x14ac:dyDescent="0.25">
      <c r="A38" s="198" t="str">
        <f>IF(C29="NE","Obchodní firma/název (provozovatele/vydavatele) 26)",IF(OR(B34="samostatně",B34="Vyberte způsob"),"Obchodní firma/název (provozovatele/vydavatele) 25)","Obchodní firma/název (provozovatele/vydavatele) 25)*"))</f>
        <v>Obchodní firma/název (provozovatele/vydavatele) 25)</v>
      </c>
      <c r="B38" s="81"/>
    </row>
    <row r="39" spans="1:3" x14ac:dyDescent="0.25">
      <c r="A39" s="71" t="str">
        <f>IF(C29="NE","IČO 27)",IF(OR(B34="samostatně",B34="Vyberte způsob"),"IČO 26)","IČO 26)*"))</f>
        <v>IČO 26)</v>
      </c>
      <c r="B39" s="194"/>
    </row>
    <row r="40" spans="1:3" x14ac:dyDescent="0.25">
      <c r="A40" s="36" t="str">
        <f>IF(OR(B34="samostatně",B34="Vyberte způsob"),"Sídlo právnické osoby 27)","Sídlo právnické osoby 27)*")</f>
        <v>Sídlo právnické osoby 27)</v>
      </c>
      <c r="B40" s="66"/>
    </row>
    <row r="41" spans="1:3" x14ac:dyDescent="0.25">
      <c r="A41" s="147" t="str">
        <f>IF(OR(B34="samostatně",B34="Vyberte způsob"),"Obec, PSČ, stát","Obec*, PSČ*, stát*")</f>
        <v>Obec, PSČ, stát</v>
      </c>
      <c r="B41" s="84"/>
      <c r="C41" s="286"/>
    </row>
    <row r="42" spans="1:3" x14ac:dyDescent="0.25">
      <c r="A42" s="147" t="str">
        <f>IF(OR(B34="samostatně",B34="Vyberte způsob"),"Ulice, č.p./č.o.","Ulice*, č.p./č.o.*")</f>
        <v>Ulice, č.p./č.o.</v>
      </c>
      <c r="B42" s="81"/>
      <c r="C42" s="286"/>
    </row>
    <row r="43" spans="1:3" ht="15.75" thickBot="1" x14ac:dyDescent="0.3">
      <c r="A43" s="152" t="s">
        <v>287</v>
      </c>
      <c r="B43" s="134"/>
      <c r="C43" s="131"/>
    </row>
    <row r="44" spans="1:3" ht="15.75" thickTop="1" x14ac:dyDescent="0.25">
      <c r="A44" s="171" t="str">
        <f>IF(Data!W2=0,"Předmět 22)* �","Předmět 22)*")</f>
        <v>Předmět 22)*</v>
      </c>
      <c r="B44" s="83" t="s">
        <v>59</v>
      </c>
    </row>
    <row r="45" spans="1:3" x14ac:dyDescent="0.25">
      <c r="A45" s="175" t="str">
        <f>IF(Data!W2=0,"Způsob 23)*   �","Způsob 23)*")</f>
        <v>Způsob 23)*</v>
      </c>
      <c r="B45" s="146" t="s">
        <v>41</v>
      </c>
    </row>
    <row r="46" spans="1:3" x14ac:dyDescent="0.25">
      <c r="A46" s="68" t="s">
        <v>286</v>
      </c>
      <c r="B46" s="83"/>
    </row>
    <row r="47" spans="1:3" x14ac:dyDescent="0.25">
      <c r="A47" s="498" t="s">
        <v>60</v>
      </c>
      <c r="B47" s="498"/>
    </row>
    <row r="48" spans="1:3" x14ac:dyDescent="0.25">
      <c r="A48" s="498"/>
      <c r="B48" s="498"/>
    </row>
    <row r="49" spans="1:3" ht="23.25" x14ac:dyDescent="0.25">
      <c r="A49" s="174" t="str">
        <f>IF(OR(B45="samostatně",B45="Vyberte způsob"),"Obchodní firma/název (provozovatele/vydavatele) 25)","Obchodní firma/název (provozovatele/vydavatele) 25)*")</f>
        <v>Obchodní firma/název (provozovatele/vydavatele) 25)</v>
      </c>
      <c r="B49" s="81"/>
    </row>
    <row r="50" spans="1:3" x14ac:dyDescent="0.25">
      <c r="A50" s="147" t="str">
        <f>IF(OR(B45="samostatně",B45="Vyberte způsob"),"IČO 26)","IČO 26)*")</f>
        <v>IČO 26)</v>
      </c>
      <c r="B50" s="194"/>
    </row>
    <row r="51" spans="1:3" x14ac:dyDescent="0.25">
      <c r="A51" s="102" t="str">
        <f>IF(OR(B45="samostatně",B45="Vyberte způsob"),"Sídlo právnické osoby 27)","Sídlo právnické osoby 27)*")</f>
        <v>Sídlo právnické osoby 27)</v>
      </c>
      <c r="B51" s="66"/>
    </row>
    <row r="52" spans="1:3" x14ac:dyDescent="0.25">
      <c r="A52" s="147" t="str">
        <f>IF(OR(B45="samostatně",B45="Vyberte způsob"),"Obec, PSČ, stát","Obec*, PSČ*, stát*")</f>
        <v>Obec, PSČ, stát</v>
      </c>
      <c r="B52" s="84"/>
    </row>
    <row r="53" spans="1:3" x14ac:dyDescent="0.25">
      <c r="A53" s="147" t="str">
        <f>IF(OR(B45="samostatně",B45="Vyberte způsob"),"Ulice, č.p./č.o.","Ulice*, č.p./č.o.*")</f>
        <v>Ulice, č.p./č.o.</v>
      </c>
      <c r="B53" s="81"/>
    </row>
    <row r="54" spans="1:3" ht="15.75" thickBot="1" x14ac:dyDescent="0.3">
      <c r="A54" s="152" t="s">
        <v>287</v>
      </c>
      <c r="B54" s="134"/>
      <c r="C54" s="131"/>
    </row>
    <row r="55" spans="1:3" ht="15.75" thickTop="1" x14ac:dyDescent="0.25">
      <c r="A55" s="171" t="str">
        <f>IF(Data!W2=0,"Předmět 22)* �","Předmět 22)*")</f>
        <v>Předmět 22)*</v>
      </c>
      <c r="B55" s="89" t="s">
        <v>59</v>
      </c>
    </row>
    <row r="56" spans="1:3" x14ac:dyDescent="0.25">
      <c r="A56" s="175" t="str">
        <f>IF(Data!W2=0,"Způsob 23)*   �","Způsob 23)*")</f>
        <v>Způsob 23)*</v>
      </c>
      <c r="B56" s="146" t="s">
        <v>41</v>
      </c>
    </row>
    <row r="57" spans="1:3" x14ac:dyDescent="0.25">
      <c r="A57" s="68" t="s">
        <v>286</v>
      </c>
      <c r="B57" s="83"/>
    </row>
    <row r="58" spans="1:3" x14ac:dyDescent="0.25">
      <c r="A58" s="498" t="s">
        <v>60</v>
      </c>
      <c r="B58" s="498"/>
    </row>
    <row r="59" spans="1:3" x14ac:dyDescent="0.25">
      <c r="A59" s="498"/>
      <c r="B59" s="498"/>
    </row>
    <row r="60" spans="1:3" ht="23.25" x14ac:dyDescent="0.25">
      <c r="A60" s="174" t="str">
        <f>IF(OR(B56="samostatně",B56="Vyberte způsob"),"Obchodní firma/název (provozovatele/vydavatele) 25)","Obchodní firma/název (provozovatele/vydavatele) 25)*")</f>
        <v>Obchodní firma/název (provozovatele/vydavatele) 25)</v>
      </c>
      <c r="B60" s="81"/>
    </row>
    <row r="61" spans="1:3" x14ac:dyDescent="0.25">
      <c r="A61" s="147" t="str">
        <f>IF(OR(B56="samostatně",B56="Vyberte způsob"),"IČO 26)","IČO 26)*")</f>
        <v>IČO 26)</v>
      </c>
      <c r="B61" s="173"/>
    </row>
    <row r="62" spans="1:3" x14ac:dyDescent="0.25">
      <c r="A62" s="102" t="str">
        <f>IF(OR(B56="samostatně",B56="Vyberte způsob"),"Sídlo právnické osoby 27)","Sídlo právnické osoby 27)*")</f>
        <v>Sídlo právnické osoby 27)</v>
      </c>
      <c r="B62" s="66"/>
    </row>
    <row r="63" spans="1:3" x14ac:dyDescent="0.25">
      <c r="A63" s="147" t="str">
        <f>IF(OR(B56="samostatně",B56="Vyberte způsob"),"Obec, PSČ, stát","Obec*, PSČ*, stát*")</f>
        <v>Obec, PSČ, stát</v>
      </c>
      <c r="B63" s="84"/>
    </row>
    <row r="64" spans="1:3" x14ac:dyDescent="0.25">
      <c r="A64" s="147" t="str">
        <f>IF(OR(B56="samostatně",B56="Vyberte způsob"),"Ulice, č.p./č.o.","Ulice*, č.p./č.o.*")</f>
        <v>Ulice, č.p./č.o.</v>
      </c>
      <c r="B64" s="81"/>
    </row>
    <row r="65" spans="1:3" ht="14.45" customHeight="1" thickBot="1" x14ac:dyDescent="0.3">
      <c r="A65" s="152" t="s">
        <v>287</v>
      </c>
      <c r="B65" s="134"/>
      <c r="C65" s="131"/>
    </row>
    <row r="66" spans="1:3" ht="15.75" thickTop="1" x14ac:dyDescent="0.25">
      <c r="A66" s="171" t="str">
        <f>IF(Data!W2=0,"Předmět 22)* �","Předmět 22)*")</f>
        <v>Předmět 22)*</v>
      </c>
      <c r="B66" s="89" t="s">
        <v>59</v>
      </c>
    </row>
    <row r="67" spans="1:3" x14ac:dyDescent="0.25">
      <c r="A67" s="175" t="str">
        <f>IF(Data!W2=0,"Způsob 23)*   �","Způsob 23)*")</f>
        <v>Způsob 23)*</v>
      </c>
      <c r="B67" s="146" t="s">
        <v>41</v>
      </c>
    </row>
    <row r="68" spans="1:3" x14ac:dyDescent="0.25">
      <c r="A68" s="68" t="s">
        <v>286</v>
      </c>
      <c r="B68" s="83"/>
    </row>
    <row r="69" spans="1:3" x14ac:dyDescent="0.25">
      <c r="A69" s="498" t="s">
        <v>60</v>
      </c>
      <c r="B69" s="498"/>
    </row>
    <row r="70" spans="1:3" x14ac:dyDescent="0.25">
      <c r="A70" s="498"/>
      <c r="B70" s="498"/>
    </row>
    <row r="71" spans="1:3" ht="23.25" x14ac:dyDescent="0.25">
      <c r="A71" s="174" t="str">
        <f>IF(C60="NE","Obchodní firma/název (provozovatele/vydavatele) 26)",IF(OR(B67="samostatně",B67="Vyberte způsob"),"Obchodní firma/název (provozovatele/vydavatele) 25)","Obchodní firma/název (provozovatele/vydavatele) 25)*"))</f>
        <v>Obchodní firma/název (provozovatele/vydavatele) 25)</v>
      </c>
      <c r="B71" s="81"/>
    </row>
    <row r="72" spans="1:3" x14ac:dyDescent="0.25">
      <c r="A72" s="147" t="str">
        <f>IF(C60="NE","IČO 27)",IF(OR(B67="samostatně",B67="Vyberte způsob"),"IČO 26)","IČO 26)*"))</f>
        <v>IČO 26)</v>
      </c>
      <c r="B72" s="194"/>
    </row>
    <row r="73" spans="1:3" x14ac:dyDescent="0.25">
      <c r="A73" s="102" t="str">
        <f>IF(OR(B67="samostatně",B67="Vyberte způsob"),"Sídlo právnické osoby 27)","Sídlo právnické osoby 27)*")</f>
        <v>Sídlo právnické osoby 27)</v>
      </c>
      <c r="B73" s="90"/>
      <c r="C73" s="286"/>
    </row>
    <row r="74" spans="1:3" x14ac:dyDescent="0.25">
      <c r="A74" s="147" t="str">
        <f>IF(OR(B67="samostatně",B67="Vyberte způsob"),"Obec, PSČ, stát","Obec*, PSČ*, stát*")</f>
        <v>Obec, PSČ, stát</v>
      </c>
      <c r="B74" s="81"/>
    </row>
    <row r="75" spans="1:3" ht="14.45" customHeight="1" x14ac:dyDescent="0.25">
      <c r="A75" s="147" t="str">
        <f>IF(OR(B67="samostatně",B67="Vyberte způsob"),"Ulice, č.p./č.o.","Ulice*, č.p./č.o.*")</f>
        <v>Ulice, č.p./č.o.</v>
      </c>
      <c r="B75" s="81"/>
    </row>
    <row r="76" spans="1:3" ht="15.75" thickBot="1" x14ac:dyDescent="0.3">
      <c r="A76" s="152" t="s">
        <v>287</v>
      </c>
      <c r="B76" s="134"/>
      <c r="C76" s="131"/>
    </row>
    <row r="77" spans="1:3" ht="15.75" thickTop="1" x14ac:dyDescent="0.25"/>
    <row r="78" spans="1:3" x14ac:dyDescent="0.25">
      <c r="A78" s="68" t="s">
        <v>109</v>
      </c>
      <c r="B78" s="295"/>
    </row>
  </sheetData>
  <sheetProtection algorithmName="SHA-512" hashValue="b0ulbTvXJYpuQgCTKskyEygxdb+X71WRFkPSFi5BCpngZbD1kihIv/TQc9p2WIG/NTAxr8iJAcZ55h+Iw7PS9g==" saltValue="VqEOZ6Icm6CnOY7Cax0X3A==" spinCount="100000" sheet="1" objects="1" scenarios="1"/>
  <mergeCells count="13">
    <mergeCell ref="A1:C1"/>
    <mergeCell ref="B3:C3"/>
    <mergeCell ref="B5:C5"/>
    <mergeCell ref="A9:C10"/>
    <mergeCell ref="B7:C7"/>
    <mergeCell ref="B8:C8"/>
    <mergeCell ref="B6:C6"/>
    <mergeCell ref="A69:B70"/>
    <mergeCell ref="A58:B59"/>
    <mergeCell ref="A36:B37"/>
    <mergeCell ref="A25:B26"/>
    <mergeCell ref="A14:B15"/>
    <mergeCell ref="A47:B48"/>
  </mergeCells>
  <conditionalFormatting sqref="B44 B55 B66 B22 B33 B11">
    <cfRule type="containsText" dxfId="40" priority="159" operator="containsText" text="Vyberte předmět">
      <formula>NOT(ISERROR(SEARCH("Vyberte předmět",B11)))</formula>
    </cfRule>
  </conditionalFormatting>
  <conditionalFormatting sqref="B45 B56 B67 B23 B34 B12">
    <cfRule type="containsText" dxfId="39" priority="46" operator="containsText" text="Vyberte způsob">
      <formula>NOT(ISERROR(SEARCH("Vyberte způsob",B12)))</formula>
    </cfRule>
    <cfRule type="containsText" dxfId="38" priority="118" operator="containsText" text="Vyberte způsob">
      <formula>NOT(ISERROR(SEARCH("Vyberte způsob",B12)))</formula>
    </cfRule>
  </conditionalFormatting>
  <conditionalFormatting sqref="B49:B53 A55:B56 B60:B64 A66:B67 B71:B75 A44:B45 A78 A46 A71:A76 A49:A57 A60:A68 B16:B20 A22:B23 B27:B31 A33:B34 B38:B42 A38:A43 A16:A24 A27:A35 A11:B12 A13 I1">
    <cfRule type="cellIs" dxfId="37" priority="45" operator="equal">
      <formula>$J$15</formula>
    </cfRule>
  </conditionalFormatting>
  <conditionalFormatting sqref="B44:B45 B55:B56 B66:B67 B22:B23 B33:B34 B11:B12">
    <cfRule type="expression" dxfId="36" priority="44">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č.&amp;P&amp;R&amp;9List  č. 04 - Provozování rozhlasového nebo televizního vysílání nebo vydávání periodického tisku</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prompt="Vyberte z rozevíracího seznamu způsob." xr:uid="{00000000-0002-0000-0500-000000000000}">
          <x14:formula1>
            <xm:f>Data!F3:F5</xm:f>
          </x14:formula1>
          <xm:sqref>B67</xm:sqref>
        </x14:dataValidation>
        <x14:dataValidation type="list" allowBlank="1" showInputMessage="1" showErrorMessage="1" prompt="Vyberte z rozevíracího seznamu způsob." xr:uid="{00000000-0002-0000-0500-000001000000}">
          <x14:formula1>
            <xm:f>Data!F3:F5</xm:f>
          </x14:formula1>
          <xm:sqref>B45</xm:sqref>
        </x14:dataValidation>
        <x14:dataValidation type="list" allowBlank="1" showInputMessage="1" showErrorMessage="1" prompt="Vyberte z rozevíracího seznamu způsob." xr:uid="{00000000-0002-0000-0500-000002000000}">
          <x14:formula1>
            <xm:f>Data!F3:F5</xm:f>
          </x14:formula1>
          <xm:sqref>B56</xm:sqref>
        </x14:dataValidation>
        <x14:dataValidation type="list" allowBlank="1" showInputMessage="1" showErrorMessage="1" prompt="Vyberte z rozevíracího seznamu způsob." xr:uid="{00000000-0002-0000-0500-000003000000}">
          <x14:formula1>
            <xm:f>Data!F3:F5</xm:f>
          </x14:formula1>
          <xm:sqref>B12</xm:sqref>
        </x14:dataValidation>
        <x14:dataValidation type="list" allowBlank="1" showInputMessage="1" showErrorMessage="1" prompt="Vyberte z rozevíracího seznamu způsob." xr:uid="{00000000-0002-0000-0500-000004000000}">
          <x14:formula1>
            <xm:f>Data!F3:F5</xm:f>
          </x14:formula1>
          <xm:sqref>B34</xm:sqref>
        </x14:dataValidation>
        <x14:dataValidation type="list" allowBlank="1" showInputMessage="1" showErrorMessage="1" prompt="Vyberte z rozevíracího seznamu způsob." xr:uid="{00000000-0002-0000-0500-000005000000}">
          <x14:formula1>
            <xm:f>Data!F3:F5</xm:f>
          </x14:formula1>
          <xm:sqref>B23</xm:sqref>
        </x14:dataValidation>
        <x14:dataValidation type="list" allowBlank="1" showInputMessage="1" showErrorMessage="1" prompt="Vyberte z rozevíracího seznamu předmět." xr:uid="{00000000-0002-0000-0500-000006000000}">
          <x14:formula1>
            <xm:f>Data!E3:E6</xm:f>
          </x14:formula1>
          <xm:sqref>B44</xm:sqref>
        </x14:dataValidation>
        <x14:dataValidation type="list" allowBlank="1" showInputMessage="1" showErrorMessage="1" prompt="Vyberte z rozevíracího seznamu předmět." xr:uid="{00000000-0002-0000-0500-000007000000}">
          <x14:formula1>
            <xm:f>Data!E3:E6</xm:f>
          </x14:formula1>
          <xm:sqref>B55</xm:sqref>
        </x14:dataValidation>
        <x14:dataValidation type="list" allowBlank="1" showInputMessage="1" showErrorMessage="1" prompt="Vyberte z rozevíracího seznamu předmět." xr:uid="{00000000-0002-0000-0500-000008000000}">
          <x14:formula1>
            <xm:f>Data!E3:E6</xm:f>
          </x14:formula1>
          <xm:sqref>B66</xm:sqref>
        </x14:dataValidation>
        <x14:dataValidation type="list" allowBlank="1" showInputMessage="1" showErrorMessage="1" prompt="Vyberte z rozevíracího seznamu předmět." xr:uid="{00000000-0002-0000-0500-000009000000}">
          <x14:formula1>
            <xm:f>Data!E3:E6</xm:f>
          </x14:formula1>
          <xm:sqref>B11</xm:sqref>
        </x14:dataValidation>
        <x14:dataValidation type="list" allowBlank="1" showInputMessage="1" showErrorMessage="1" prompt="Vyberte z rozevíracího seznamu předmět." xr:uid="{00000000-0002-0000-0500-00000A000000}">
          <x14:formula1>
            <xm:f>Data!E3:E6</xm:f>
          </x14:formula1>
          <xm:sqref>B33</xm:sqref>
        </x14:dataValidation>
        <x14:dataValidation type="list" allowBlank="1" showInputMessage="1" showErrorMessage="1" prompt="Vyberte z rozevíracího seznamu předmět." xr:uid="{00000000-0002-0000-0500-00000B000000}">
          <x14:formula1>
            <xm:f>Data!E3:E6</xm:f>
          </x14:formula1>
          <xm:sqref>B22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J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0" max="10" width="38.7109375" customWidth="1"/>
  </cols>
  <sheetData>
    <row r="1" spans="1:10" x14ac:dyDescent="0.25">
      <c r="A1" s="500"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G1" s="270"/>
      <c r="J1" s="2"/>
    </row>
    <row r="2" spans="1:10" x14ac:dyDescent="0.25">
      <c r="J2" s="267"/>
    </row>
    <row r="3" spans="1:10" x14ac:dyDescent="0.25">
      <c r="A3" s="203" t="s">
        <v>320</v>
      </c>
      <c r="B3" s="495" t="s">
        <v>159</v>
      </c>
      <c r="C3" s="495"/>
      <c r="F3" s="270"/>
      <c r="J3" s="1"/>
    </row>
    <row r="4" spans="1:10" x14ac:dyDescent="0.25">
      <c r="A4" s="112"/>
      <c r="B4" s="112" t="s">
        <v>82</v>
      </c>
      <c r="C4" s="114"/>
      <c r="J4" s="1"/>
    </row>
    <row r="5" spans="1:10" x14ac:dyDescent="0.25">
      <c r="A5" s="4" t="s">
        <v>161</v>
      </c>
      <c r="B5" s="490" t="str">
        <f>IF(Oznámení!B8="","",CONCATENATE(Oznámení!B8,", nar. ",TEXT(Oznámení!B9,"dd.mm.rrrr")))</f>
        <v/>
      </c>
      <c r="C5" s="491"/>
      <c r="J5" s="21"/>
    </row>
    <row r="6" spans="1:10" x14ac:dyDescent="0.25">
      <c r="A6" s="4" t="s">
        <v>162</v>
      </c>
      <c r="B6" s="490" t="str">
        <f>IF(Oznámení!B19="","",Oznámení!B19)</f>
        <v/>
      </c>
      <c r="C6" s="491"/>
      <c r="J6" s="8"/>
    </row>
    <row r="7" spans="1:10" ht="15" customHeight="1" x14ac:dyDescent="0.25">
      <c r="A7" s="4" t="s">
        <v>155</v>
      </c>
      <c r="B7" s="490" t="str">
        <f>IF(Data!W2=1,"Výstupní oznámení; řádné",IF(Data!W2=2,"Výstupní oznámení; doplnění",IF(Data!W2=0,"Výstupní oznámení;       ⃝   řádné              ⃝   doplnění")))</f>
        <v>Výstupní oznámení; řádné</v>
      </c>
      <c r="C7" s="491"/>
      <c r="J7" s="1"/>
    </row>
    <row r="8" spans="1:10" x14ac:dyDescent="0.25">
      <c r="A8" s="4" t="s">
        <v>156</v>
      </c>
      <c r="B8" s="492" t="str">
        <f>CONCATENATE(TEXT(Oznámení!B26,"dd.mm.rrrr")," - ",IF(Oznámení!B27="","",TEXT(Oznámení!B27,"dd.mm.rrrr")))</f>
        <v xml:space="preserve">01.01.2023 - </v>
      </c>
      <c r="C8" s="493"/>
      <c r="J8" s="1"/>
    </row>
    <row r="9" spans="1:10" x14ac:dyDescent="0.25">
      <c r="A9" s="501" t="s">
        <v>301</v>
      </c>
      <c r="B9" s="502"/>
      <c r="C9" s="503"/>
      <c r="J9" s="101"/>
    </row>
    <row r="10" spans="1:10" x14ac:dyDescent="0.25">
      <c r="A10" s="504"/>
      <c r="B10" s="505"/>
      <c r="C10" s="506"/>
      <c r="J10" s="30"/>
    </row>
    <row r="11" spans="1:10" x14ac:dyDescent="0.25">
      <c r="A11" s="119"/>
      <c r="B11" s="139" t="str">
        <f>IF(C9="Ne","Zaměstnavatel - podnikající fyzická osoba nebo právnická osoba","Zaměstnavatel - podnikající fyzická osoba nebo právnická osoba*")</f>
        <v>Zaměstnavatel - podnikající fyzická osoba nebo právnická osoba*</v>
      </c>
      <c r="C11" s="120"/>
      <c r="J11" s="30"/>
    </row>
    <row r="12" spans="1:10" x14ac:dyDescent="0.25">
      <c r="A12" s="115" t="str">
        <f>IF(Data!W2=0,"Druh činnosti 30)*  �","Druh činnosti 30)*")</f>
        <v>Druh činnosti 30)*</v>
      </c>
      <c r="B12" s="210" t="s">
        <v>27</v>
      </c>
      <c r="J12" s="30"/>
    </row>
    <row r="13" spans="1:10" x14ac:dyDescent="0.25">
      <c r="A13" s="68" t="s">
        <v>4</v>
      </c>
      <c r="B13" s="81"/>
      <c r="C13" s="18"/>
      <c r="J13" s="30"/>
    </row>
    <row r="14" spans="1:10" x14ac:dyDescent="0.25">
      <c r="A14" s="69" t="s">
        <v>302</v>
      </c>
      <c r="B14" s="89"/>
      <c r="C14" s="57"/>
      <c r="J14" s="107"/>
    </row>
    <row r="15" spans="1:10" x14ac:dyDescent="0.25">
      <c r="A15" s="99" t="s">
        <v>303</v>
      </c>
      <c r="B15" s="184"/>
      <c r="C15" s="59"/>
      <c r="J15" s="22"/>
    </row>
    <row r="16" spans="1:10" x14ac:dyDescent="0.25">
      <c r="A16" s="499" t="s">
        <v>304</v>
      </c>
      <c r="B16" s="499"/>
      <c r="C16" s="499"/>
      <c r="J16" s="107"/>
    </row>
    <row r="17" spans="1:10" x14ac:dyDescent="0.25">
      <c r="A17" s="99" t="s">
        <v>111</v>
      </c>
      <c r="B17" s="81"/>
      <c r="C17" s="57"/>
      <c r="J17" s="37"/>
    </row>
    <row r="18" spans="1:10" x14ac:dyDescent="0.25">
      <c r="A18" s="69" t="s">
        <v>142</v>
      </c>
      <c r="B18" s="125"/>
      <c r="C18" s="57"/>
    </row>
    <row r="19" spans="1:10" x14ac:dyDescent="0.25">
      <c r="A19" s="68" t="s">
        <v>288</v>
      </c>
      <c r="B19" s="83"/>
      <c r="C19" s="12"/>
    </row>
    <row r="20" spans="1:10" x14ac:dyDescent="0.25">
      <c r="A20" s="119"/>
      <c r="B20" s="139" t="str">
        <f>IF(C9="Ne","Zaměstnavatel - podnikající fyzická osoba nebo právnická osoba","Zaměstnavatel - podnikající fyzická osoba nebo právnická osoba*")</f>
        <v>Zaměstnavatel - podnikající fyzická osoba nebo právnická osoba*</v>
      </c>
      <c r="C20" s="120"/>
    </row>
    <row r="21" spans="1:10" x14ac:dyDescent="0.25">
      <c r="A21" s="115" t="str">
        <f>IF(Data!W2=0,"Druh činnosti 30)*  �","Druh činnosti 30)*")</f>
        <v>Druh činnosti 30)*</v>
      </c>
      <c r="B21" s="84" t="s">
        <v>27</v>
      </c>
      <c r="C21" s="18"/>
    </row>
    <row r="22" spans="1:10" x14ac:dyDescent="0.25">
      <c r="A22" s="68" t="s">
        <v>4</v>
      </c>
      <c r="B22" s="314"/>
      <c r="C22" s="18"/>
    </row>
    <row r="23" spans="1:10" x14ac:dyDescent="0.25">
      <c r="A23" s="69" t="s">
        <v>302</v>
      </c>
      <c r="B23" s="89"/>
      <c r="C23" s="57"/>
    </row>
    <row r="24" spans="1:10" x14ac:dyDescent="0.25">
      <c r="A24" s="99" t="s">
        <v>303</v>
      </c>
      <c r="B24" s="184"/>
      <c r="C24" s="59"/>
    </row>
    <row r="25" spans="1:10" x14ac:dyDescent="0.25">
      <c r="A25" s="499" t="s">
        <v>304</v>
      </c>
      <c r="B25" s="499"/>
      <c r="C25" s="499"/>
    </row>
    <row r="26" spans="1:10" x14ac:dyDescent="0.25">
      <c r="A26" s="99" t="s">
        <v>111</v>
      </c>
      <c r="B26" s="314"/>
      <c r="C26" s="57"/>
    </row>
    <row r="27" spans="1:10" x14ac:dyDescent="0.25">
      <c r="A27" s="69" t="s">
        <v>142</v>
      </c>
      <c r="B27" s="125"/>
      <c r="C27" s="57"/>
    </row>
    <row r="28" spans="1:10" x14ac:dyDescent="0.25">
      <c r="A28" s="68" t="s">
        <v>288</v>
      </c>
      <c r="B28" s="315"/>
      <c r="C28" s="12"/>
    </row>
    <row r="29" spans="1:10" x14ac:dyDescent="0.25">
      <c r="A29" s="119"/>
      <c r="B29" s="139" t="str">
        <f>IF(C9="Ne","Zaměstnavatel - podnikající fyzická osoba nebo právnická osoba","Zaměstnavatel - podnikající fyzická osoba nebo právnická osoba*")</f>
        <v>Zaměstnavatel - podnikající fyzická osoba nebo právnická osoba*</v>
      </c>
      <c r="C29" s="120"/>
    </row>
    <row r="30" spans="1:10" x14ac:dyDescent="0.25">
      <c r="A30" s="115" t="str">
        <f>IF(Data!W2=0,"Druh činnosti 30)*  �","Druh činnosti 30)*")</f>
        <v>Druh činnosti 30)*</v>
      </c>
      <c r="B30" s="84" t="s">
        <v>27</v>
      </c>
      <c r="C30" s="18"/>
    </row>
    <row r="31" spans="1:10" x14ac:dyDescent="0.25">
      <c r="A31" s="68" t="s">
        <v>4</v>
      </c>
      <c r="B31" s="314"/>
      <c r="C31" s="18"/>
    </row>
    <row r="32" spans="1:10" x14ac:dyDescent="0.25">
      <c r="A32" s="69" t="s">
        <v>302</v>
      </c>
      <c r="B32" s="89"/>
      <c r="C32" s="57"/>
    </row>
    <row r="33" spans="1:3" x14ac:dyDescent="0.25">
      <c r="A33" s="99" t="s">
        <v>303</v>
      </c>
      <c r="B33" s="184"/>
      <c r="C33" s="59"/>
    </row>
    <row r="34" spans="1:3" x14ac:dyDescent="0.25">
      <c r="A34" s="499" t="s">
        <v>304</v>
      </c>
      <c r="B34" s="499"/>
      <c r="C34" s="499"/>
    </row>
    <row r="35" spans="1:3" x14ac:dyDescent="0.25">
      <c r="A35" s="99" t="s">
        <v>111</v>
      </c>
      <c r="B35" s="314"/>
      <c r="C35" s="57"/>
    </row>
    <row r="36" spans="1:3" x14ac:dyDescent="0.25">
      <c r="A36" s="69" t="s">
        <v>142</v>
      </c>
      <c r="B36" s="125"/>
      <c r="C36" s="57"/>
    </row>
    <row r="37" spans="1:3" x14ac:dyDescent="0.25">
      <c r="A37" s="68" t="s">
        <v>288</v>
      </c>
      <c r="B37" s="315"/>
      <c r="C37" s="12"/>
    </row>
    <row r="38" spans="1:3" x14ac:dyDescent="0.25">
      <c r="A38" s="119"/>
      <c r="B38" s="139" t="str">
        <f>IF(C18="Ne","Zaměstnavatel - podnikající fyzická osoba nebo právnická osoba","Zaměstnavatel - podnikající fyzická osoba nebo právnická osoba*")</f>
        <v>Zaměstnavatel - podnikající fyzická osoba nebo právnická osoba*</v>
      </c>
      <c r="C38" s="120"/>
    </row>
    <row r="39" spans="1:3" x14ac:dyDescent="0.25">
      <c r="A39" s="115" t="str">
        <f>IF(Data!W2=0,"Druh činnosti 30)*  �","Druh činnosti 30)*")</f>
        <v>Druh činnosti 30)*</v>
      </c>
      <c r="B39" s="84" t="s">
        <v>27</v>
      </c>
      <c r="C39" s="18"/>
    </row>
    <row r="40" spans="1:3" x14ac:dyDescent="0.25">
      <c r="A40" s="68" t="s">
        <v>4</v>
      </c>
      <c r="B40" s="314"/>
      <c r="C40" s="18"/>
    </row>
    <row r="41" spans="1:3" x14ac:dyDescent="0.25">
      <c r="A41" s="69" t="s">
        <v>302</v>
      </c>
      <c r="B41" s="89"/>
      <c r="C41" s="57"/>
    </row>
    <row r="42" spans="1:3" x14ac:dyDescent="0.25">
      <c r="A42" s="99" t="s">
        <v>303</v>
      </c>
      <c r="B42" s="184"/>
      <c r="C42" s="59"/>
    </row>
    <row r="43" spans="1:3" x14ac:dyDescent="0.25">
      <c r="A43" s="499" t="s">
        <v>304</v>
      </c>
      <c r="B43" s="499"/>
      <c r="C43" s="499"/>
    </row>
    <row r="44" spans="1:3" x14ac:dyDescent="0.25">
      <c r="A44" s="99" t="s">
        <v>111</v>
      </c>
      <c r="B44" s="314"/>
      <c r="C44" s="57"/>
    </row>
    <row r="45" spans="1:3" x14ac:dyDescent="0.25">
      <c r="A45" s="69" t="s">
        <v>142</v>
      </c>
      <c r="B45" s="125"/>
      <c r="C45" s="57"/>
    </row>
    <row r="46" spans="1:3" x14ac:dyDescent="0.25">
      <c r="A46" s="68" t="s">
        <v>288</v>
      </c>
      <c r="B46" s="315"/>
      <c r="C46" s="12"/>
    </row>
    <row r="47" spans="1:3" x14ac:dyDescent="0.25">
      <c r="A47" s="119"/>
      <c r="B47" s="139" t="str">
        <f>IF(C9="Ne","Zaměstnavatel - nepodnikající fyzická osoba","Zaměstnavatel - nepodnikající fyzická osoba*")</f>
        <v>Zaměstnavatel - nepodnikající fyzická osoba*</v>
      </c>
      <c r="C47" s="120"/>
    </row>
    <row r="48" spans="1:3" x14ac:dyDescent="0.25">
      <c r="A48" s="115" t="str">
        <f>IF(Data!W2=0,"Druh činnosti 30)*  �","Druh činnosti 30)*")</f>
        <v>Druh činnosti 30)*</v>
      </c>
      <c r="B48" s="84" t="s">
        <v>27</v>
      </c>
      <c r="C48" s="18"/>
    </row>
    <row r="49" spans="1:3" x14ac:dyDescent="0.25">
      <c r="A49" s="68" t="s">
        <v>4</v>
      </c>
      <c r="B49" s="81"/>
      <c r="C49" s="18"/>
    </row>
    <row r="50" spans="1:3" x14ac:dyDescent="0.25">
      <c r="A50" s="148" t="s">
        <v>305</v>
      </c>
      <c r="B50" s="84"/>
      <c r="C50" s="60"/>
    </row>
    <row r="51" spans="1:3" ht="15" customHeight="1" x14ac:dyDescent="0.25">
      <c r="A51" s="102" t="s">
        <v>288</v>
      </c>
      <c r="B51" s="81"/>
      <c r="C51" s="12"/>
    </row>
    <row r="52" spans="1:3" ht="15" customHeight="1" x14ac:dyDescent="0.25">
      <c r="A52" s="102"/>
      <c r="B52" s="317"/>
      <c r="C52" s="12"/>
    </row>
    <row r="53" spans="1:3" x14ac:dyDescent="0.25">
      <c r="A53" s="119"/>
      <c r="B53" s="318" t="str">
        <f>IF(C14="Ne","Zaměstnavatel - nepodnikající fyzická osoba","Zaměstnavatel - nepodnikající fyzická osoba*")</f>
        <v>Zaměstnavatel - nepodnikající fyzická osoba*</v>
      </c>
      <c r="C53" s="120"/>
    </row>
    <row r="54" spans="1:3" x14ac:dyDescent="0.25">
      <c r="A54" s="115" t="str">
        <f>IF(Data!W2=0,"Druh činnosti 30)*  �","Druh činnosti 30)*")</f>
        <v>Druh činnosti 30)*</v>
      </c>
      <c r="B54" s="84" t="s">
        <v>27</v>
      </c>
      <c r="C54" s="18"/>
    </row>
    <row r="55" spans="1:3" x14ac:dyDescent="0.25">
      <c r="A55" s="68" t="s">
        <v>4</v>
      </c>
      <c r="B55" s="81"/>
      <c r="C55" s="18"/>
    </row>
    <row r="56" spans="1:3" x14ac:dyDescent="0.25">
      <c r="A56" s="148" t="s">
        <v>305</v>
      </c>
      <c r="B56" s="84"/>
      <c r="C56" s="60"/>
    </row>
    <row r="57" spans="1:3" x14ac:dyDescent="0.25">
      <c r="A57" s="102" t="s">
        <v>288</v>
      </c>
      <c r="B57" s="125"/>
      <c r="C57" s="12"/>
    </row>
    <row r="58" spans="1:3" x14ac:dyDescent="0.25">
      <c r="A58" s="119"/>
      <c r="B58" s="139" t="str">
        <f>IF(C19="Ne","Zaměstnavatel - nepodnikající fyzická osoba","Zaměstnavatel - nepodnikající fyzická osoba*")</f>
        <v>Zaměstnavatel - nepodnikající fyzická osoba*</v>
      </c>
      <c r="C58" s="120"/>
    </row>
    <row r="59" spans="1:3" x14ac:dyDescent="0.25">
      <c r="A59" s="115" t="str">
        <f>IF(Data!W2=0,"Druh činnosti 30)*  �","Druh činnosti 30)*")</f>
        <v>Druh činnosti 30)*</v>
      </c>
      <c r="B59" s="84" t="s">
        <v>27</v>
      </c>
      <c r="C59" s="18"/>
    </row>
    <row r="60" spans="1:3" x14ac:dyDescent="0.25">
      <c r="A60" s="68" t="s">
        <v>4</v>
      </c>
      <c r="B60" s="81"/>
      <c r="C60" s="18"/>
    </row>
    <row r="61" spans="1:3" x14ac:dyDescent="0.25">
      <c r="A61" s="148" t="s">
        <v>305</v>
      </c>
      <c r="B61" s="84"/>
      <c r="C61" s="60"/>
    </row>
    <row r="62" spans="1:3" x14ac:dyDescent="0.25">
      <c r="A62" s="102" t="s">
        <v>288</v>
      </c>
      <c r="B62" s="125"/>
      <c r="C62" s="12"/>
    </row>
    <row r="63" spans="1:3" x14ac:dyDescent="0.25">
      <c r="A63" s="119"/>
      <c r="B63" s="139" t="str">
        <f>IF(C24="Ne","Zaměstnavatel - nepodnikající fyzická osoba","Zaměstnavatel - nepodnikající fyzická osoba*")</f>
        <v>Zaměstnavatel - nepodnikající fyzická osoba*</v>
      </c>
      <c r="C63" s="120"/>
    </row>
    <row r="64" spans="1:3" x14ac:dyDescent="0.25">
      <c r="A64" s="115" t="str">
        <f>IF(Data!W2=0,"Druh činnosti 30)*  �","Druh činnosti 30)*")</f>
        <v>Druh činnosti 30)*</v>
      </c>
      <c r="B64" s="84" t="s">
        <v>27</v>
      </c>
      <c r="C64" s="18"/>
    </row>
    <row r="65" spans="1:3" x14ac:dyDescent="0.25">
      <c r="A65" s="68" t="s">
        <v>4</v>
      </c>
      <c r="B65" s="81"/>
      <c r="C65" s="18"/>
    </row>
    <row r="66" spans="1:3" x14ac:dyDescent="0.25">
      <c r="A66" s="148" t="s">
        <v>305</v>
      </c>
      <c r="B66" s="84"/>
      <c r="C66" s="60"/>
    </row>
    <row r="67" spans="1:3" x14ac:dyDescent="0.25">
      <c r="A67" s="102" t="s">
        <v>288</v>
      </c>
      <c r="B67" s="125"/>
      <c r="C67" s="12"/>
    </row>
    <row r="68" spans="1:3" x14ac:dyDescent="0.25">
      <c r="A68" s="119"/>
      <c r="B68" s="139" t="str">
        <f>IF(C29="Ne","Zaměstnavatel - nepodnikající fyzická osoba","Zaměstnavatel - nepodnikající fyzická osoba*")</f>
        <v>Zaměstnavatel - nepodnikající fyzická osoba*</v>
      </c>
      <c r="C68" s="120"/>
    </row>
    <row r="69" spans="1:3" x14ac:dyDescent="0.25">
      <c r="A69" s="115" t="str">
        <f>IF(Data!W2=0,"Druh činnosti 30)*  �","Druh činnosti 30)*")</f>
        <v>Druh činnosti 30)*</v>
      </c>
      <c r="B69" s="84" t="s">
        <v>27</v>
      </c>
      <c r="C69" s="18"/>
    </row>
    <row r="70" spans="1:3" x14ac:dyDescent="0.25">
      <c r="A70" s="68" t="s">
        <v>4</v>
      </c>
      <c r="B70" s="81"/>
      <c r="C70" s="18"/>
    </row>
    <row r="71" spans="1:3" x14ac:dyDescent="0.25">
      <c r="A71" s="148" t="s">
        <v>305</v>
      </c>
      <c r="B71" s="84"/>
      <c r="C71" s="60"/>
    </row>
    <row r="72" spans="1:3" x14ac:dyDescent="0.25">
      <c r="A72" s="102" t="s">
        <v>288</v>
      </c>
      <c r="B72" s="125"/>
      <c r="C72" s="12"/>
    </row>
    <row r="73" spans="1:3" x14ac:dyDescent="0.25">
      <c r="A73" s="119"/>
      <c r="B73" s="139" t="str">
        <f>IF(C34="Ne","Zaměstnavatel - nepodnikající fyzická osoba","Zaměstnavatel - nepodnikající fyzická osoba*")</f>
        <v>Zaměstnavatel - nepodnikající fyzická osoba*</v>
      </c>
      <c r="C73" s="120"/>
    </row>
    <row r="74" spans="1:3" x14ac:dyDescent="0.25">
      <c r="A74" s="115" t="str">
        <f>IF(Data!W2=0,"Druh činnosti 30)*  �","Druh činnosti 30)*")</f>
        <v>Druh činnosti 30)*</v>
      </c>
      <c r="B74" s="84" t="s">
        <v>27</v>
      </c>
      <c r="C74" s="18"/>
    </row>
    <row r="75" spans="1:3" x14ac:dyDescent="0.25">
      <c r="A75" s="68" t="s">
        <v>4</v>
      </c>
      <c r="B75" s="81"/>
      <c r="C75" s="18"/>
    </row>
    <row r="76" spans="1:3" x14ac:dyDescent="0.25">
      <c r="A76" s="148" t="s">
        <v>305</v>
      </c>
      <c r="B76" s="84"/>
      <c r="C76" s="60"/>
    </row>
    <row r="77" spans="1:3" x14ac:dyDescent="0.25">
      <c r="A77" s="102" t="s">
        <v>288</v>
      </c>
      <c r="B77" s="81"/>
      <c r="C77" s="12"/>
    </row>
    <row r="78" spans="1:3" x14ac:dyDescent="0.25">
      <c r="A78" s="119"/>
      <c r="B78" s="139" t="str">
        <f>IF(C39="Ne","Zaměstnavatel - nepodnikající fyzická osoba","Zaměstnavatel - nepodnikající fyzická osoba*")</f>
        <v>Zaměstnavatel - nepodnikající fyzická osoba*</v>
      </c>
      <c r="C78" s="120"/>
    </row>
    <row r="79" spans="1:3" x14ac:dyDescent="0.25">
      <c r="A79" s="115" t="str">
        <f>IF(Data!W2=0,"Druh činnosti 30)*  �","Druh činnosti 30)*")</f>
        <v>Druh činnosti 30)*</v>
      </c>
      <c r="B79" s="84" t="s">
        <v>27</v>
      </c>
      <c r="C79" s="18"/>
    </row>
    <row r="80" spans="1:3" x14ac:dyDescent="0.25">
      <c r="A80" s="68" t="s">
        <v>4</v>
      </c>
      <c r="B80" s="81"/>
      <c r="C80" s="18"/>
    </row>
    <row r="81" spans="1:3" x14ac:dyDescent="0.25">
      <c r="A81" s="148" t="s">
        <v>305</v>
      </c>
      <c r="B81" s="84"/>
      <c r="C81" s="60"/>
    </row>
    <row r="82" spans="1:3" ht="15.75" thickBot="1" x14ac:dyDescent="0.3">
      <c r="A82" s="102" t="s">
        <v>288</v>
      </c>
      <c r="B82" s="130"/>
      <c r="C82" s="121"/>
    </row>
    <row r="83" spans="1:3" ht="15.75" thickTop="1" x14ac:dyDescent="0.25"/>
    <row r="84" spans="1:3" x14ac:dyDescent="0.25">
      <c r="A84" t="s">
        <v>109</v>
      </c>
      <c r="B84" s="307"/>
    </row>
    <row r="85" spans="1:3" x14ac:dyDescent="0.25">
      <c r="B85" s="179"/>
    </row>
  </sheetData>
  <sheetProtection algorithmName="SHA-512" hashValue="U6/2ka1NdjcJoMBYGNQCyihkuUTfpsjNUZxGR5ajW51F1r85hgdbxXBV1cVSnGjqbEfXCVo0Xmh4L3YAYYjZRA==" saltValue="q7gaHNabtq/8729Sfu682A==" spinCount="100000" sheet="1" objects="1" scenarios="1"/>
  <mergeCells count="11">
    <mergeCell ref="A1:C1"/>
    <mergeCell ref="B3:C3"/>
    <mergeCell ref="A9:C10"/>
    <mergeCell ref="A16:C16"/>
    <mergeCell ref="A25:C25"/>
    <mergeCell ref="B5:C5"/>
    <mergeCell ref="A34:C34"/>
    <mergeCell ref="A43:C43"/>
    <mergeCell ref="B7:C7"/>
    <mergeCell ref="B8:C8"/>
    <mergeCell ref="B6:C6"/>
  </mergeCells>
  <conditionalFormatting sqref="J1:J17">
    <cfRule type="cellIs" dxfId="35" priority="79" operator="equal">
      <formula>#REF!</formula>
    </cfRule>
  </conditionalFormatting>
  <conditionalFormatting sqref="J1:J17">
    <cfRule type="cellIs" dxfId="34" priority="51" operator="equal">
      <formula>$R$15</formula>
    </cfRule>
  </conditionalFormatting>
  <conditionalFormatting sqref="B48:B49 B54:B55 B59:B60 B64:B65 B69:B70 B74:B75 B79:B80 B12:B13 B21 B30 B39">
    <cfRule type="containsText" dxfId="33" priority="93" operator="containsText" text="Vyberte druh činnosti">
      <formula>NOT(ISERROR(SEARCH("Vyberte druh činnosti",B12)))</formula>
    </cfRule>
  </conditionalFormatting>
  <conditionalFormatting sqref="B48 B54 B59 B64 B69 B74 B79 B12 B21 B30 B39">
    <cfRule type="expression" dxfId="32" priority="50">
      <formula>$E$1=0</formula>
    </cfRule>
  </conditionalFormatting>
  <conditionalFormatting sqref="B22">
    <cfRule type="containsText" dxfId="31" priority="3" operator="containsText" text="Vyberte druh činnosti">
      <formula>NOT(ISERROR(SEARCH("Vyberte druh činnosti",B22)))</formula>
    </cfRule>
  </conditionalFormatting>
  <conditionalFormatting sqref="B31">
    <cfRule type="containsText" dxfId="30" priority="2" operator="containsText" text="Vyberte druh činnosti">
      <formula>NOT(ISERROR(SEARCH("Vyberte druh činnosti",B31)))</formula>
    </cfRule>
  </conditionalFormatting>
  <conditionalFormatting sqref="B40">
    <cfRule type="containsText" dxfId="29" priority="1" operator="containsText" text="Vyberte druh činnosti">
      <formula>NOT(ISERROR(SEARCH("Vyberte druh činnosti",B40)))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&amp;Lstrana č. &amp;P&amp;R&amp;10List č. 05 - Další činnosti v pracovněprávním nebo obdobném vztahu nebo ve služebním poměru</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činnosti." xr:uid="{00000000-0002-0000-0600-000000000000}">
          <x14:formula1>
            <xm:f>Data!$G$3:$G$6</xm:f>
          </x14:formula1>
          <xm:sqref>B79 B12 B39 B30 B21 B74 B69 B64 B59 B54 B48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K187"/>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85546875" customWidth="1"/>
    <col min="2" max="2" width="59.7109375" customWidth="1"/>
    <col min="3" max="3" width="4.5703125" customWidth="1"/>
    <col min="4" max="4" width="1.7109375" customWidth="1"/>
    <col min="5" max="5" width="9.28515625" hidden="1" customWidth="1"/>
    <col min="11" max="11" width="9.7109375" customWidth="1"/>
  </cols>
  <sheetData>
    <row r="1" spans="1:11"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K1" s="1"/>
    </row>
    <row r="2" spans="1:11" x14ac:dyDescent="0.25">
      <c r="K2" s="267"/>
    </row>
    <row r="3" spans="1:11" x14ac:dyDescent="0.25">
      <c r="A3" s="203" t="s">
        <v>320</v>
      </c>
      <c r="B3" s="495" t="s">
        <v>104</v>
      </c>
      <c r="C3" s="495"/>
      <c r="K3" s="1"/>
    </row>
    <row r="4" spans="1:11" x14ac:dyDescent="0.25">
      <c r="A4" s="112"/>
      <c r="B4" s="112" t="s">
        <v>82</v>
      </c>
      <c r="C4" s="114"/>
      <c r="K4" s="1"/>
    </row>
    <row r="5" spans="1:11" x14ac:dyDescent="0.25">
      <c r="A5" s="4" t="s">
        <v>161</v>
      </c>
      <c r="B5" s="490" t="str">
        <f>IF(Oznámení!B8="","",CONCATENATE(Oznámení!B8,", nar. ",TEXT(Oznámení!B9,"dd.mm.rrrr")))</f>
        <v/>
      </c>
      <c r="C5" s="491"/>
      <c r="K5" s="21"/>
    </row>
    <row r="6" spans="1:11" ht="15" customHeight="1" x14ac:dyDescent="0.25">
      <c r="A6" s="4" t="s">
        <v>162</v>
      </c>
      <c r="B6" s="490" t="str">
        <f>IF(Oznámení!B19="","",Oznámení!B19)</f>
        <v/>
      </c>
      <c r="C6" s="491"/>
      <c r="K6" s="8"/>
    </row>
    <row r="7" spans="1:11" x14ac:dyDescent="0.25">
      <c r="A7" s="4" t="s">
        <v>155</v>
      </c>
      <c r="B7" s="490" t="str">
        <f>IF(Data!W2=1,"Výstupní oznámení; řádné",IF(Data!W2=2,"Výstupní oznámení; doplnění",IF(Data!W2=0,"Výstupní oznámení;       ⃝   řádné              ⃝   doplnění")))</f>
        <v>Výstupní oznámení; řádné</v>
      </c>
      <c r="C7" s="491"/>
      <c r="K7" s="1"/>
    </row>
    <row r="8" spans="1:11" ht="15" customHeight="1" x14ac:dyDescent="0.25">
      <c r="A8" s="4" t="s">
        <v>156</v>
      </c>
      <c r="B8" s="492" t="str">
        <f>CONCATENATE(TEXT(Oznámení!B26,"dd.mm.rrrr")," - ",IF(Oznámení!B27="","",TEXT(Oznámení!B27,"dd.mm.rrrr")))</f>
        <v xml:space="preserve">01.01.2023 - </v>
      </c>
      <c r="C8" s="493"/>
      <c r="K8" s="1"/>
    </row>
    <row r="9" spans="1:11" x14ac:dyDescent="0.25">
      <c r="A9" s="429" t="s">
        <v>289</v>
      </c>
      <c r="B9" s="430"/>
      <c r="C9" s="431"/>
      <c r="K9" s="8"/>
    </row>
    <row r="10" spans="1:11" x14ac:dyDescent="0.25">
      <c r="A10" s="432"/>
      <c r="B10" s="433"/>
      <c r="C10" s="434"/>
      <c r="K10" s="1"/>
    </row>
    <row r="11" spans="1:11" ht="14.45" customHeight="1" x14ac:dyDescent="0.25">
      <c r="A11" s="454" t="s">
        <v>274</v>
      </c>
      <c r="B11" s="454"/>
      <c r="C11" s="454"/>
      <c r="K11" s="1"/>
    </row>
    <row r="12" spans="1:11" x14ac:dyDescent="0.25">
      <c r="A12" s="455"/>
      <c r="B12" s="455"/>
      <c r="C12" s="455"/>
      <c r="K12" s="1"/>
    </row>
    <row r="13" spans="1:11" x14ac:dyDescent="0.25">
      <c r="A13" s="195" t="str">
        <f>IF(Data!W2=0,"Druh nemovité věci 38)*�","Druh nemovité věci 38)*")</f>
        <v>Druh nemovité věci 38)*</v>
      </c>
      <c r="B13" s="211" t="s">
        <v>8</v>
      </c>
      <c r="K13" s="1"/>
    </row>
    <row r="14" spans="1:11" x14ac:dyDescent="0.25">
      <c r="A14" s="195" t="str">
        <f>IF(Data!W2=0,"Specifikace druhu 39)*�",IF(OR(B13="jiné",B13="právo stavby"),"Specifikace druhu 39)","Specifikace druhu 39)*"))</f>
        <v>Specifikace druhu 39)*</v>
      </c>
      <c r="B14" s="211" t="s">
        <v>177</v>
      </c>
      <c r="C14" s="15"/>
      <c r="K14" s="1"/>
    </row>
    <row r="15" spans="1:11" x14ac:dyDescent="0.25">
      <c r="A15" s="98" t="str">
        <f>IF(Data!W2=0,"Způsob nabytí 40)*        �","Způsob nabytí 40)*")</f>
        <v>Způsob nabytí 40)*</v>
      </c>
      <c r="B15" s="83" t="s">
        <v>9</v>
      </c>
      <c r="C15" s="15"/>
      <c r="K15" s="1"/>
    </row>
    <row r="16" spans="1:11" x14ac:dyDescent="0.25">
      <c r="A16" s="99" t="s">
        <v>128</v>
      </c>
      <c r="B16" s="177"/>
      <c r="C16" s="12"/>
      <c r="K16" s="8"/>
    </row>
    <row r="17" spans="1:11" x14ac:dyDescent="0.25">
      <c r="A17" s="98" t="str">
        <f>IF(OR(B13=Data!$I$4,B13=Data!$I$5,B13=Data!$I$6,B13=Data!$I$7,B13=Data!$I$3),"Obec - katastrální území*","Obec - katastrální území")</f>
        <v>Obec - katastrální území*</v>
      </c>
      <c r="B17" s="83"/>
      <c r="K17" s="1"/>
    </row>
    <row r="18" spans="1:11" x14ac:dyDescent="0.25">
      <c r="A18" s="97" t="str">
        <f>IF(OR(B13=Data!$I$4,B13=Data!$I$5,B13=Data!$I$6,B13=Data!$I$7,B13=Data!$I$3),"Číslo LV 42)*","Číslo LV 42)")</f>
        <v>Číslo LV 42)*</v>
      </c>
      <c r="B18" s="176"/>
      <c r="C18" s="298">
        <v>2</v>
      </c>
      <c r="K18" s="21"/>
    </row>
    <row r="19" spans="1:11" x14ac:dyDescent="0.25">
      <c r="A19" s="97" t="str">
        <f>IF(OR(B13="Vyberte druh nemovité věci",B13="pozemek",B13="stavba",B13="jednotka",B13="právo stavby",B13="jiné"),"Parcelní číslo 42)*","Parcelní číslo 42)")</f>
        <v>Parcelní číslo 42)*</v>
      </c>
      <c r="B19" s="199"/>
      <c r="C19" s="111"/>
      <c r="K19" s="1"/>
    </row>
    <row r="20" spans="1:11" x14ac:dyDescent="0.25">
      <c r="A20" s="180" t="str">
        <f>IF(OR(AND(B13="stavba",B14=Data!$M$31),AND(B13="stavba",B14=Data!$M$32),AND(B13="stavba",Oznámení!B14=Data!$M$29),AND(B13="stavba",B14="")),"Číslo popisné/evidenční 43)*",IF(OR(B13="jiné",B13="pozemek",B13="právo stavby",B13="jednotka",B14=Data!$M$30,B14=Data!$M$33,B14=Data!$M$34,B14=Data!$M$35),"Číslo popisné/evidenční 43)","Číslo popisné/evidenční 43)*"))</f>
        <v>Číslo popisné/evidenční 43)*</v>
      </c>
      <c r="B20" s="199"/>
      <c r="C20" s="68"/>
      <c r="K20" s="38"/>
    </row>
    <row r="21" spans="1:11" x14ac:dyDescent="0.25">
      <c r="A21" s="180" t="s">
        <v>207</v>
      </c>
      <c r="B21" s="199"/>
      <c r="C21" s="68"/>
      <c r="K21" s="1"/>
    </row>
    <row r="22" spans="1:11" x14ac:dyDescent="0.25">
      <c r="A22" s="98" t="str">
        <f>IF(Data!W2=0,"Vlastnictví 44)                 �","Vlastnictví 44)")</f>
        <v>Vlastnictví 44)</v>
      </c>
      <c r="B22" s="83" t="s">
        <v>19</v>
      </c>
      <c r="C22" s="111"/>
      <c r="K22" s="1"/>
    </row>
    <row r="23" spans="1:11" ht="15.75" thickBot="1" x14ac:dyDescent="0.3">
      <c r="A23" s="271" t="s">
        <v>112</v>
      </c>
      <c r="B23" s="143"/>
      <c r="C23" s="12"/>
      <c r="K23" s="1"/>
    </row>
    <row r="24" spans="1:11" ht="15.75" thickTop="1" x14ac:dyDescent="0.25">
      <c r="A24" s="195" t="str">
        <f>IF(Data!W2=0,"Druh nemovité věci 38)*�","Druh nemovité věci 38)*")</f>
        <v>Druh nemovité věci 38)*</v>
      </c>
      <c r="B24" s="181" t="s">
        <v>8</v>
      </c>
      <c r="C24" s="182"/>
      <c r="K24" s="1"/>
    </row>
    <row r="25" spans="1:11" x14ac:dyDescent="0.25">
      <c r="A25" s="98" t="str">
        <f>IF(Data!W2=0,"Specifikace druhu 39)*�",IF(OR(B24="jiné",B24="právo stavby"),"Specifikace druhu 39)","Specifikace druhu 39)*"))</f>
        <v>Specifikace druhu 39)*</v>
      </c>
      <c r="B25" s="89" t="s">
        <v>177</v>
      </c>
      <c r="C25" s="15"/>
      <c r="K25" s="8"/>
    </row>
    <row r="26" spans="1:11" x14ac:dyDescent="0.25">
      <c r="A26" s="98" t="str">
        <f>IF(Data!W2=0,"Způsob nabytí 40)*        �","Způsob nabytí 40)*")</f>
        <v>Způsob nabytí 40)*</v>
      </c>
      <c r="B26" s="83" t="s">
        <v>9</v>
      </c>
      <c r="C26" s="15"/>
      <c r="K26" s="1"/>
    </row>
    <row r="27" spans="1:11" x14ac:dyDescent="0.25">
      <c r="A27" s="99" t="s">
        <v>128</v>
      </c>
      <c r="B27" s="177"/>
      <c r="C27" s="12"/>
      <c r="K27" s="8"/>
    </row>
    <row r="28" spans="1:11" x14ac:dyDescent="0.25">
      <c r="A28" s="98" t="str">
        <f>IF(OR(B24=Data!$I$4,B24=Data!$I$5,B24=Data!$I$6,B24=Data!$I$7,B24=Data!$I$3),"Obec - katastrální území*","Obec - katastrální území")</f>
        <v>Obec - katastrální území*</v>
      </c>
      <c r="B28" s="315"/>
      <c r="C28" s="298">
        <v>3</v>
      </c>
      <c r="K28" s="21"/>
    </row>
    <row r="29" spans="1:11" x14ac:dyDescent="0.25">
      <c r="A29" s="97" t="str">
        <f>IF(OR(B24=Data!$I$4,B24=Data!$I$5,B24=Data!$I$6,B24=Data!$I$7,B24=Data!$I$3),"Číslo LV 42)*","Číslo LV 42)")</f>
        <v>Číslo LV 42)*</v>
      </c>
      <c r="B29" s="176"/>
      <c r="C29" s="12"/>
      <c r="K29" s="1"/>
    </row>
    <row r="30" spans="1:11" x14ac:dyDescent="0.25">
      <c r="A30" s="97" t="str">
        <f>IF(OR(B24="Vyberte druh nemovité věci",B24="pozemek",B24="stavba",B24="jednotka",B24="právo stavby",B24="jiné"),"Parcelní číslo 42)*","Parcelní číslo 42)")</f>
        <v>Parcelní číslo 42)*</v>
      </c>
      <c r="B30" s="199"/>
      <c r="C30" s="111"/>
      <c r="K30" s="1"/>
    </row>
    <row r="31" spans="1:11" x14ac:dyDescent="0.25">
      <c r="A31" s="180" t="str">
        <f>IF(OR(AND(B24="stavba",B25=Data!$M$31),AND(B24="stavba",B25=Data!$M$32),AND(B24="stavba",Oznámení!B25=Data!$M$29),AND(B24="stavba",B25="")),"Číslo popisné/evidenční 43)*",IF(OR(B24="jiné",B24="pozemek",B24="právo stavby",B24="jednotka",B25=Data!$M$30,B25=Data!$M$33,B25=Data!$M$34,B25=Data!$M$35),"Číslo popisné/evidenční 43)","Číslo popisné/evidenční 43)*"))</f>
        <v>Číslo popisné/evidenční 43)*</v>
      </c>
      <c r="B31" s="199"/>
      <c r="C31" s="68"/>
      <c r="K31" s="8"/>
    </row>
    <row r="32" spans="1:11" x14ac:dyDescent="0.25">
      <c r="A32" s="180" t="s">
        <v>207</v>
      </c>
      <c r="B32" s="199"/>
      <c r="C32" s="68"/>
      <c r="I32" s="3"/>
    </row>
    <row r="33" spans="1:9" x14ac:dyDescent="0.25">
      <c r="A33" s="98" t="str">
        <f>IF(Data!W2=0,"Vlastnictví 44)                 �","Vlastnictví 44)")</f>
        <v>Vlastnictví 44)</v>
      </c>
      <c r="B33" s="83" t="s">
        <v>19</v>
      </c>
      <c r="C33" s="111"/>
      <c r="I33" s="101"/>
    </row>
    <row r="34" spans="1:9" ht="15.75" thickBot="1" x14ac:dyDescent="0.3">
      <c r="A34" s="68" t="s">
        <v>112</v>
      </c>
      <c r="B34" s="143"/>
      <c r="C34" s="12"/>
    </row>
    <row r="35" spans="1:9" ht="15.75" thickTop="1" x14ac:dyDescent="0.25">
      <c r="A35" s="197" t="str">
        <f>IF(Data!W2=0,"Druh nemovité věci 38)*�","Druh nemovité věci 38)*")</f>
        <v>Druh nemovité věci 38)*</v>
      </c>
      <c r="B35" s="181" t="s">
        <v>8</v>
      </c>
      <c r="C35" s="182"/>
    </row>
    <row r="36" spans="1:9" x14ac:dyDescent="0.25">
      <c r="A36" s="68" t="str">
        <f>IF(Data!W2=0,"Specifikace druhu 39)*�",IF(OR(B35="jiné",B35="právo stavby"),"Specifikace druhu 39)","Specifikace druhu 39)*"))</f>
        <v>Specifikace druhu 39)*</v>
      </c>
      <c r="B36" s="89" t="s">
        <v>177</v>
      </c>
      <c r="C36" s="15"/>
    </row>
    <row r="37" spans="1:9" x14ac:dyDescent="0.25">
      <c r="A37" s="97" t="str">
        <f>IF(Data!W2=0,"Způsob nabytí 40)*        �","Způsob nabytí 40)*")</f>
        <v>Způsob nabytí 40)*</v>
      </c>
      <c r="B37" s="83" t="s">
        <v>9</v>
      </c>
      <c r="C37" s="15"/>
    </row>
    <row r="38" spans="1:9" x14ac:dyDescent="0.25">
      <c r="A38" s="183" t="s">
        <v>128</v>
      </c>
      <c r="B38" s="177"/>
      <c r="C38" s="12"/>
    </row>
    <row r="39" spans="1:9" x14ac:dyDescent="0.25">
      <c r="A39" s="98" t="str">
        <f>IF(OR(B35=Data!$I$4,B35=Data!$I$5,B35=Data!$I$6,B35=Data!$I$7,B35=Data!$I$3),"Obec - katastrální území*","Obec - katastrální území")</f>
        <v>Obec - katastrální území*</v>
      </c>
      <c r="B39" s="83"/>
      <c r="C39" s="12" t="s">
        <v>94</v>
      </c>
    </row>
    <row r="40" spans="1:9" x14ac:dyDescent="0.25">
      <c r="A40" s="97" t="str">
        <f>IF(OR(B35=Data!$I$4,B35=Data!$I$5,B35=Data!$I$6,B35=Data!$I$7,B35=Data!$I$3),"Číslo LV 42)*","Číslo LV 42)")</f>
        <v>Číslo LV 42)*</v>
      </c>
      <c r="B40" s="176"/>
      <c r="C40" s="298">
        <v>4</v>
      </c>
    </row>
    <row r="41" spans="1:9" x14ac:dyDescent="0.25">
      <c r="A41" s="97" t="str">
        <f>IF(OR(B35="Vyberte druh nemovité věci",B35="pozemek",B35="stavba",B35="jednotka",B35="právo stavby",B35="jiné"),"Parcelní číslo 42)*","Parcelní číslo 42)")</f>
        <v>Parcelní číslo 42)*</v>
      </c>
      <c r="B41" s="199"/>
      <c r="C41" s="111"/>
    </row>
    <row r="42" spans="1:9" x14ac:dyDescent="0.25">
      <c r="A42" s="180" t="str">
        <f>IF(OR(AND(B35="stavba",B36=Data!$M$31),AND(B35="stavba",B36=Data!$M$32),AND(B35="stavba",Oznámení!B37=Data!$M$29),AND(B35="stavba",B36="")),"Číslo popisné/evidenční 43)*",IF(OR(B35="jiné",B35="pozemek",B35="právo stavby",B35="jednotka",B36=Data!$M$30,B36=Data!$M$33,B36=Data!$M$34,B36=Data!$M$35),"Číslo popisné/evidenční 43)","Číslo popisné/evidenční 43)*"))</f>
        <v>Číslo popisné/evidenční 43)*</v>
      </c>
      <c r="B42" s="199"/>
      <c r="C42" s="68"/>
    </row>
    <row r="43" spans="1:9" x14ac:dyDescent="0.25">
      <c r="A43" s="180" t="s">
        <v>207</v>
      </c>
      <c r="B43" s="199"/>
      <c r="C43" s="68"/>
    </row>
    <row r="44" spans="1:9" x14ac:dyDescent="0.25">
      <c r="A44" s="98" t="str">
        <f>IF(Data!W2=0,"Vlastnictví 44)                 �","Vlastnictví 44)")</f>
        <v>Vlastnictví 44)</v>
      </c>
      <c r="B44" s="83" t="s">
        <v>19</v>
      </c>
      <c r="C44" s="111"/>
    </row>
    <row r="45" spans="1:9" ht="15.75" thickBot="1" x14ac:dyDescent="0.3">
      <c r="A45" s="136" t="s">
        <v>112</v>
      </c>
      <c r="B45" s="134"/>
      <c r="C45" s="121"/>
    </row>
    <row r="46" spans="1:9" ht="15.75" thickTop="1" x14ac:dyDescent="0.25">
      <c r="A46" s="195" t="str">
        <f>IF(Data!W2=0,"Druh nemovité věci 38)*�","Druh nemovité věci 38)*")</f>
        <v>Druh nemovité věci 38)*</v>
      </c>
      <c r="B46" s="83" t="s">
        <v>8</v>
      </c>
      <c r="C46" s="15"/>
    </row>
    <row r="47" spans="1:9" x14ac:dyDescent="0.25">
      <c r="A47" s="195" t="str">
        <f>IF(Data!W2=0,"Specifikace druhu 39)*�",IF(OR(B46="jiné",B46="právo stavby"),"Specifikace druhu 39)","Specifikace druhu 39)*"))</f>
        <v>Specifikace druhu 39)*</v>
      </c>
      <c r="B47" s="83" t="s">
        <v>177</v>
      </c>
      <c r="C47" s="15"/>
    </row>
    <row r="48" spans="1:9" x14ac:dyDescent="0.25">
      <c r="A48" s="98" t="str">
        <f>IF(Data!W2=0,"Způsob nabytí 40)*        �","Způsob nabytí 40)*")</f>
        <v>Způsob nabytí 40)*</v>
      </c>
      <c r="B48" s="83" t="s">
        <v>9</v>
      </c>
      <c r="C48" s="15"/>
    </row>
    <row r="49" spans="1:3" x14ac:dyDescent="0.25">
      <c r="A49" s="99" t="s">
        <v>128</v>
      </c>
      <c r="B49" s="177"/>
      <c r="C49" s="12"/>
    </row>
    <row r="50" spans="1:3" x14ac:dyDescent="0.25">
      <c r="A50" s="98" t="str">
        <f>IF(OR(B46=Data!$I$4,B46=Data!$I$5,B46=Data!$I$6,B46=Data!$I$7,B46=Data!$I$3),"Obec - katastrální území*","Obec - katastrální území")</f>
        <v>Obec - katastrální území*</v>
      </c>
      <c r="B50" s="83"/>
      <c r="C50" s="298">
        <v>5</v>
      </c>
    </row>
    <row r="51" spans="1:3" x14ac:dyDescent="0.25">
      <c r="A51" s="97" t="str">
        <f>IF(OR(B46=Data!$I$4,B46=Data!$I$5,B46=Data!$I$6,B46=Data!$I$7,B46=Data!$I$3),"Číslo LV 42)*","Číslo LV 42)")</f>
        <v>Číslo LV 42)*</v>
      </c>
      <c r="B51" s="176"/>
      <c r="C51" s="12"/>
    </row>
    <row r="52" spans="1:3" x14ac:dyDescent="0.25">
      <c r="A52" s="98" t="str">
        <f>IF(OR(B46="Vyberte druh nemovité věci",B46="pozemek",B46="stavba",B46="jednotka",B46="právo stavby",B46="jiné"),"Parcelní číslo 42)*","Parcelní číslo 42)")</f>
        <v>Parcelní číslo 42)*</v>
      </c>
      <c r="B52" s="199"/>
      <c r="C52" s="111"/>
    </row>
    <row r="53" spans="1:3" x14ac:dyDescent="0.25">
      <c r="A53" s="180" t="str">
        <f>IF(OR(AND(B46="stavba",B47=Data!$M$31),AND(B46="stavba",B47=Data!$M$32),AND(B46="stavba",Oznámení!B48=Data!$M$29),AND(B46="stavba",B47="")),"Číslo popisné/evidenční 43)*",IF(OR(B46="jiné",B46="pozemek",B46="právo stavby",B46="jednotka",B47=Data!$M$30,B47=Data!$M$33,B47=Data!$M$34,B47=Data!$M$35),"Číslo popisné/evidenční 43)","Číslo popisné/evidenční 43)*"))</f>
        <v>Číslo popisné/evidenční 43)*</v>
      </c>
      <c r="B53" s="199"/>
      <c r="C53" s="68"/>
    </row>
    <row r="54" spans="1:3" x14ac:dyDescent="0.25">
      <c r="A54" s="180" t="s">
        <v>207</v>
      </c>
      <c r="B54" s="199"/>
      <c r="C54" s="68"/>
    </row>
    <row r="55" spans="1:3" x14ac:dyDescent="0.25">
      <c r="A55" s="98" t="str">
        <f>IF(Data!W2=0,"Vlastnictví 44)                 �","Vlastnictví 44)")</f>
        <v>Vlastnictví 44)</v>
      </c>
      <c r="B55" s="83" t="s">
        <v>19</v>
      </c>
      <c r="C55" s="111"/>
    </row>
    <row r="56" spans="1:3" ht="15.75" thickBot="1" x14ac:dyDescent="0.3">
      <c r="A56" s="68" t="s">
        <v>112</v>
      </c>
      <c r="B56" s="143"/>
      <c r="C56" s="12"/>
    </row>
    <row r="57" spans="1:3" ht="15.75" thickTop="1" x14ac:dyDescent="0.25">
      <c r="A57" s="196" t="str">
        <f>IF(Data!W2=0,"Druh nemovité věci 38)*�","Druh nemovité věci 38)*")</f>
        <v>Druh nemovité věci 38)*</v>
      </c>
      <c r="B57" s="181" t="s">
        <v>8</v>
      </c>
      <c r="C57" s="182"/>
    </row>
    <row r="58" spans="1:3" x14ac:dyDescent="0.25">
      <c r="A58" s="68" t="str">
        <f>IF(Data!W2=0,"Specifikace druhu 39)*�",IF(OR(B57="jiné",B57="právo stavby"),"Specifikace druhu 39)","Specifikace druhu 39)*"))</f>
        <v>Specifikace druhu 39)*</v>
      </c>
      <c r="B58" s="89" t="s">
        <v>177</v>
      </c>
      <c r="C58" s="15"/>
    </row>
    <row r="59" spans="1:3" x14ac:dyDescent="0.25">
      <c r="A59" s="98" t="str">
        <f>IF(Data!W2=0,"Způsob nabytí 40)*        �","Způsob nabytí 40)*")</f>
        <v>Způsob nabytí 40)*</v>
      </c>
      <c r="B59" s="83" t="s">
        <v>9</v>
      </c>
      <c r="C59" s="15"/>
    </row>
    <row r="60" spans="1:3" x14ac:dyDescent="0.25">
      <c r="A60" s="99" t="s">
        <v>128</v>
      </c>
      <c r="B60" s="177"/>
      <c r="C60" s="12"/>
    </row>
    <row r="61" spans="1:3" x14ac:dyDescent="0.25">
      <c r="A61" s="98" t="str">
        <f>IF(OR(B57=Data!$I$4,B57=Data!$I$5,B57=Data!$I$6,B57=Data!$I$7,B57=Data!$I$3),"Obec - katastrální území*","Obec - katastrální území")</f>
        <v>Obec - katastrální území*</v>
      </c>
      <c r="B61" s="83"/>
      <c r="C61" s="298">
        <v>6</v>
      </c>
    </row>
    <row r="62" spans="1:3" x14ac:dyDescent="0.25">
      <c r="A62" s="97" t="str">
        <f>IF(OR(B57=Data!$I$4,B57=Data!$I$5,B57=Data!$I$6,B57=Data!$I$7,B57=Data!$I$3),"Číslo LV 42)*","Číslo LV 42)")</f>
        <v>Číslo LV 42)*</v>
      </c>
      <c r="B62" s="176"/>
      <c r="C62" s="12"/>
    </row>
    <row r="63" spans="1:3" x14ac:dyDescent="0.25">
      <c r="A63" s="98" t="str">
        <f>IF(OR(B57="Vyberte druh nemovité věci",B57="pozemek",B57="stavba",B57="jednotka",B57="právo stavby",B57="jiné"),"Parcelní číslo 42)*","Parcelní číslo 42)")</f>
        <v>Parcelní číslo 42)*</v>
      </c>
      <c r="B63" s="199"/>
      <c r="C63" s="111"/>
    </row>
    <row r="64" spans="1:3" x14ac:dyDescent="0.25">
      <c r="A64" s="180" t="str">
        <f>IF(OR(AND(B57="stavba",B58=Data!$M$31),AND(B57="stavba",B58=Data!$M$32),AND(B57="stavba",Oznámení!B60=Data!$M$29),AND(B57="stavba",B58="")),"Číslo popisné/evidenční 43)*",IF(OR(B57="jiné",B57="pozemek",B57="právo stavby",B57="jednotka",B58=Data!$M$30,B58=Data!$M$33,B58=Data!$M$34,B58=Data!$M$35),"Číslo popisné/evidenční 43)","Číslo popisné/evidenční 43)*"))</f>
        <v>Číslo popisné/evidenční 43)*</v>
      </c>
      <c r="B64" s="199"/>
      <c r="C64" s="68"/>
    </row>
    <row r="65" spans="1:4" x14ac:dyDescent="0.25">
      <c r="A65" s="180" t="s">
        <v>207</v>
      </c>
      <c r="B65" s="199"/>
      <c r="C65" s="68"/>
    </row>
    <row r="66" spans="1:4" x14ac:dyDescent="0.25">
      <c r="A66" s="98" t="str">
        <f>IF(Data!W2=0,"Vlastnictví 44)                 �","Vlastnictví 44)")</f>
        <v>Vlastnictví 44)</v>
      </c>
      <c r="B66" s="83" t="s">
        <v>19</v>
      </c>
      <c r="C66" s="111"/>
    </row>
    <row r="67" spans="1:4" ht="15.75" thickBot="1" x14ac:dyDescent="0.3">
      <c r="A67" s="68" t="s">
        <v>112</v>
      </c>
      <c r="B67" s="143"/>
      <c r="C67" s="12"/>
    </row>
    <row r="68" spans="1:4" ht="15.75" thickTop="1" x14ac:dyDescent="0.25">
      <c r="A68" s="196" t="str">
        <f>IF(Data!W2=0,"Druh nemovité věci 38)*�","Druh nemovité věci 38)*")</f>
        <v>Druh nemovité věci 38)*</v>
      </c>
      <c r="B68" s="181" t="s">
        <v>8</v>
      </c>
      <c r="C68" s="182"/>
      <c r="D68" s="115"/>
    </row>
    <row r="69" spans="1:4" x14ac:dyDescent="0.25">
      <c r="A69" s="68" t="str">
        <f>IF(Data!W2=0,"Specifikace druhu 39)*�",IF(OR(B68="jiné",B68="právo stavby"),"Specifikace druhu 39)","Specifikace druhu 39)*"))</f>
        <v>Specifikace druhu 39)*</v>
      </c>
      <c r="B69" s="89" t="s">
        <v>177</v>
      </c>
      <c r="C69" s="15"/>
    </row>
    <row r="70" spans="1:4" x14ac:dyDescent="0.25">
      <c r="A70" s="98" t="str">
        <f>IF(Data!W2=0,"Způsob nabytí 40)*        �","Způsob nabytí 40)*")</f>
        <v>Způsob nabytí 40)*</v>
      </c>
      <c r="B70" s="83" t="s">
        <v>9</v>
      </c>
      <c r="C70" s="15"/>
    </row>
    <row r="71" spans="1:4" x14ac:dyDescent="0.25">
      <c r="A71" s="92" t="s">
        <v>128</v>
      </c>
      <c r="B71" s="177"/>
      <c r="C71" s="298">
        <v>7</v>
      </c>
    </row>
    <row r="72" spans="1:4" x14ac:dyDescent="0.25">
      <c r="A72" s="98" t="str">
        <f>IF(OR(B68=Data!$I$4,B68=Data!$I$5,B68=Data!$I$6,B68=Data!$I$7,B68=Data!$I$3),"Obec - katastrální území*","Obec - katastrální území")</f>
        <v>Obec - katastrální území*</v>
      </c>
      <c r="B72" s="83"/>
      <c r="C72" s="12" t="s">
        <v>94</v>
      </c>
    </row>
    <row r="73" spans="1:4" x14ac:dyDescent="0.25">
      <c r="A73" s="97" t="str">
        <f>IF(OR(B68=Data!$I$4,B68=Data!$I$5,B68=Data!$I$6,B68=Data!$I$7,B68=Data!$I$3),"Číslo LV 42)*","Číslo LV 42)")</f>
        <v>Číslo LV 42)*</v>
      </c>
      <c r="B73" s="176"/>
      <c r="C73" s="12"/>
    </row>
    <row r="74" spans="1:4" x14ac:dyDescent="0.25">
      <c r="A74" s="98" t="str">
        <f>IF(OR(B68="Vyberte druh nemovité věci",B68="pozemek",B68="stavba",B68="jednotka",B68="právo stavby",B68="jiné"),"Parcelní číslo 42)*","Parcelní číslo 42)")</f>
        <v>Parcelní číslo 42)*</v>
      </c>
      <c r="B74" s="216"/>
      <c r="C74" s="111"/>
    </row>
    <row r="75" spans="1:4" x14ac:dyDescent="0.25">
      <c r="A75" s="180" t="str">
        <f>IF(OR(AND(B68="stavba",B69=Data!$M$31),AND(B68="stavba",B69=Data!$M$32),AND(B68="stavba",Oznámení!E61=Data!$M$29),AND(B68="stavba",B69="")),"Číslo popisné/evidenční 43)*",IF(OR(B68="jiné",B68="pozemek",B68="právo stavby",B68="jednotka",B69=Data!$M$30,B69=Data!$M$33,B69=Data!$M$34,B69=Data!$M$35),"Číslo popisné/evidenční 43)","Číslo popisné/evidenční 43)*"))</f>
        <v>Číslo popisné/evidenční 43)*</v>
      </c>
      <c r="B75" s="216"/>
      <c r="C75" s="68"/>
    </row>
    <row r="76" spans="1:4" x14ac:dyDescent="0.25">
      <c r="A76" s="180" t="s">
        <v>207</v>
      </c>
      <c r="B76" s="216"/>
      <c r="C76" s="68"/>
    </row>
    <row r="77" spans="1:4" x14ac:dyDescent="0.25">
      <c r="A77" s="98" t="str">
        <f>IF(Data!W2=0,"Vlastnictví 44)                 �","Vlastnictví 44)")</f>
        <v>Vlastnictví 44)</v>
      </c>
      <c r="B77" s="83" t="s">
        <v>19</v>
      </c>
      <c r="C77" s="111"/>
    </row>
    <row r="78" spans="1:4" ht="15.75" thickBot="1" x14ac:dyDescent="0.3">
      <c r="A78" s="136" t="s">
        <v>112</v>
      </c>
      <c r="B78" s="134"/>
      <c r="C78" s="121"/>
    </row>
    <row r="79" spans="1:4" ht="15.75" thickTop="1" x14ac:dyDescent="0.25">
      <c r="A79" s="115"/>
      <c r="B79" s="292"/>
      <c r="C79" s="12"/>
    </row>
    <row r="80" spans="1:4" x14ac:dyDescent="0.25">
      <c r="A80" s="115" t="s">
        <v>109</v>
      </c>
      <c r="B80" s="295"/>
      <c r="C80" s="12"/>
    </row>
    <row r="81" spans="1:11" x14ac:dyDescent="0.25">
      <c r="A81" s="115"/>
      <c r="B81" s="292"/>
      <c r="C81" s="12"/>
    </row>
    <row r="82" spans="1:11" x14ac:dyDescent="0.25">
      <c r="A82" s="454" t="s">
        <v>274</v>
      </c>
      <c r="B82" s="454"/>
      <c r="C82" s="454"/>
      <c r="K82" s="1"/>
    </row>
    <row r="83" spans="1:11" x14ac:dyDescent="0.25">
      <c r="A83" s="455"/>
      <c r="B83" s="455"/>
      <c r="C83" s="455"/>
      <c r="K83" s="267"/>
    </row>
    <row r="84" spans="1:11" x14ac:dyDescent="0.25">
      <c r="A84" s="195" t="str">
        <f>IF(Data!W2=0,"Druh nemovité věci 38)*�","Druh nemovité věci 38)*")</f>
        <v>Druh nemovité věci 38)*</v>
      </c>
      <c r="B84" s="83" t="s">
        <v>8</v>
      </c>
      <c r="C84" s="15"/>
      <c r="K84" s="1"/>
    </row>
    <row r="85" spans="1:11" x14ac:dyDescent="0.25">
      <c r="A85" s="195" t="str">
        <f>IF(Data!W2=0,"Specifikace druhu 39)*�",IF(OR(B84="jiné",B84="právo stavby"),"Specifikace druhu 39)","Specifikace druhu 39)*"))</f>
        <v>Specifikace druhu 39)*</v>
      </c>
      <c r="B85" s="83" t="s">
        <v>177</v>
      </c>
      <c r="C85" s="15"/>
      <c r="K85" s="1"/>
    </row>
    <row r="86" spans="1:11" x14ac:dyDescent="0.25">
      <c r="A86" s="98" t="str">
        <f>IF(Data!W2=0,"Způsob nabytí 40)*        �","Způsob nabytí 40)*")</f>
        <v>Způsob nabytí 40)*</v>
      </c>
      <c r="B86" s="83" t="s">
        <v>9</v>
      </c>
      <c r="C86" s="297">
        <v>8</v>
      </c>
      <c r="K86" s="21"/>
    </row>
    <row r="87" spans="1:11" x14ac:dyDescent="0.25">
      <c r="A87" s="99" t="s">
        <v>128</v>
      </c>
      <c r="B87" s="177"/>
      <c r="C87" s="12"/>
      <c r="K87" s="8"/>
    </row>
    <row r="88" spans="1:11" x14ac:dyDescent="0.25">
      <c r="A88" s="98" t="str">
        <f>IF(OR(B84=Data!$I$4,B84=Data!$I$5,B84=Data!$I$6,B84=Data!$I$7,B84=Data!$I$3),"Obec - katastrální území*","Obec - katastrální území")</f>
        <v>Obec - katastrální území*</v>
      </c>
      <c r="B88" s="83"/>
      <c r="C88" s="12" t="s">
        <v>94</v>
      </c>
      <c r="K88" s="1"/>
    </row>
    <row r="89" spans="1:11" x14ac:dyDescent="0.25">
      <c r="A89" s="97" t="str">
        <f>IF(OR(B84=Data!$I$4,B84=Data!$I$5,B84=Data!$I$6,B84=Data!$I$7,B84=Data!$I$3),"Číslo LV 42)*","Číslo LV 42)")</f>
        <v>Číslo LV 42)*</v>
      </c>
      <c r="B89" s="176"/>
      <c r="C89" s="12"/>
      <c r="K89" s="1"/>
    </row>
    <row r="90" spans="1:11" x14ac:dyDescent="0.25">
      <c r="A90" s="98" t="str">
        <f>IF(OR(B84="Vyberte druh nemovité věci",B84="pozemek",B84="stavba",B84="jednotka",B84="právo stavby",B84="jiné"),"Parcelní číslo 42)*","Parcelní číslo 42)")</f>
        <v>Parcelní číslo 42)*</v>
      </c>
      <c r="B90" s="199"/>
      <c r="C90" s="111"/>
      <c r="K90" s="8"/>
    </row>
    <row r="91" spans="1:11" x14ac:dyDescent="0.25">
      <c r="A91" s="180" t="str">
        <f>IF(OR(AND(B84="stavba",B85=Data!$M$31),AND(B84="stavba",B85=Data!$M$32),AND(B84="stavba",Oznámení!E77=Data!$M$29),AND(B84="stavba",B85="")),"Číslo popisné/evidenční 43)*",IF(OR(B84="jiné",B84="pozemek",B84="právo stavby",B84="jednotka",B85=Data!$M$30,B85=Data!$M$33,B85=Data!$M$34,B85=Data!$M$35),"Číslo popisné/evidenční 43)","Číslo popisné/evidenční 43)*"))</f>
        <v>Číslo popisné/evidenční 43)*</v>
      </c>
      <c r="B91" s="199"/>
      <c r="C91" s="68"/>
      <c r="K91" s="1"/>
    </row>
    <row r="92" spans="1:11" x14ac:dyDescent="0.25">
      <c r="A92" s="180" t="s">
        <v>207</v>
      </c>
      <c r="B92" s="199"/>
      <c r="C92" s="68"/>
    </row>
    <row r="93" spans="1:11" x14ac:dyDescent="0.25">
      <c r="A93" s="98" t="str">
        <f>IF(Data!W2=0,"Vlastnictví 44)                 �","Vlastnictví 44)")</f>
        <v>Vlastnictví 44)</v>
      </c>
      <c r="B93" s="83" t="s">
        <v>19</v>
      </c>
      <c r="C93" s="111"/>
    </row>
    <row r="94" spans="1:11" ht="15.75" thickBot="1" x14ac:dyDescent="0.3">
      <c r="A94" s="152" t="s">
        <v>112</v>
      </c>
      <c r="B94" s="134"/>
      <c r="C94" s="121"/>
    </row>
    <row r="95" spans="1:11" ht="15.75" thickTop="1" x14ac:dyDescent="0.25">
      <c r="A95" s="68" t="str">
        <f>IF(Data!W2=0,"Druh nemovité věci 38)*�","Druh nemovité věci 38)*")</f>
        <v>Druh nemovité věci 38)*</v>
      </c>
      <c r="B95" s="83" t="s">
        <v>8</v>
      </c>
      <c r="C95" s="15"/>
    </row>
    <row r="96" spans="1:11" x14ac:dyDescent="0.25">
      <c r="A96" s="68" t="str">
        <f>IF(Data!W2=0,"Specifikace druhu 39)*�",IF(OR(B95="jiné",B95="právo stavby"),"Specifikace druhu 39)","Specifikace druhu 39)*"))</f>
        <v>Specifikace druhu 39)*</v>
      </c>
      <c r="B96" s="89" t="s">
        <v>177</v>
      </c>
      <c r="C96" s="15"/>
    </row>
    <row r="97" spans="1:3" x14ac:dyDescent="0.25">
      <c r="A97" s="98" t="str">
        <f>IF(Data!W2=0,"Způsob nabytí 40)*        �","Způsob nabytí 40)*")</f>
        <v>Způsob nabytí 40)*</v>
      </c>
      <c r="B97" s="83" t="s">
        <v>9</v>
      </c>
      <c r="C97" s="297">
        <v>9</v>
      </c>
    </row>
    <row r="98" spans="1:3" x14ac:dyDescent="0.25">
      <c r="A98" s="99" t="s">
        <v>128</v>
      </c>
      <c r="B98" s="177"/>
      <c r="C98" s="12"/>
    </row>
    <row r="99" spans="1:3" x14ac:dyDescent="0.25">
      <c r="A99" s="98" t="str">
        <f>IF(OR(B95=Data!$I$4,B95=Data!$I$5,B95=Data!$I$6,B95=Data!$I$7,B95=Data!$I$3),"Obec - katastrální území*","Obec - katastrální území")</f>
        <v>Obec - katastrální území*</v>
      </c>
      <c r="B99" s="83"/>
      <c r="C99" s="12" t="s">
        <v>94</v>
      </c>
    </row>
    <row r="100" spans="1:3" x14ac:dyDescent="0.25">
      <c r="A100" s="97" t="str">
        <f>IF(OR(B95=Data!$I$4,B95=Data!$I$5,B95=Data!$I$6,B95=Data!$I$7,B95=Data!$I$3),"Číslo LV 42)*","Číslo LV 42)")</f>
        <v>Číslo LV 42)*</v>
      </c>
      <c r="B100" s="176"/>
      <c r="C100" s="12"/>
    </row>
    <row r="101" spans="1:3" x14ac:dyDescent="0.25">
      <c r="A101" s="97" t="str">
        <f>IF(OR(B95="Vyberte druh nemovité věci",B95="pozemek",B95="stavba",B95="jednotka",B95="právo stavby",B95="jiné"),"Parcelní číslo 42)*","Parcelní číslo 42)")</f>
        <v>Parcelní číslo 42)*</v>
      </c>
      <c r="B101" s="199"/>
      <c r="C101" s="111"/>
    </row>
    <row r="102" spans="1:3" x14ac:dyDescent="0.25">
      <c r="A102" s="180" t="str">
        <f>IF(OR(AND(B95="stavba",B96=Data!$M$31),AND(B95="stavba",B96=Data!$M$32),AND(B95="stavba",Oznámení!E88=Data!$M$29),AND(B95="stavba",B96="")),"Číslo popisné/evidenční 43)*",IF(OR(B95="jiné",B95="pozemek",B95="právo stavby",B95="jednotka",B96=Data!$M$30,B96=Data!$M$33,B96=Data!$M$34,B96=Data!$M$35),"Číslo popisné/evidenční 43)","Číslo popisné/evidenční 43)*"))</f>
        <v>Číslo popisné/evidenční 43)*</v>
      </c>
      <c r="B102" s="199"/>
      <c r="C102" s="68"/>
    </row>
    <row r="103" spans="1:3" x14ac:dyDescent="0.25">
      <c r="A103" s="180" t="s">
        <v>207</v>
      </c>
      <c r="B103" s="199"/>
      <c r="C103" s="68"/>
    </row>
    <row r="104" spans="1:3" x14ac:dyDescent="0.25">
      <c r="A104" s="98" t="str">
        <f>IF(Data!W2=0,"Vlastnictví 44)                 �","Vlastnictví 44)")</f>
        <v>Vlastnictví 44)</v>
      </c>
      <c r="B104" s="83" t="s">
        <v>19</v>
      </c>
      <c r="C104" s="111"/>
    </row>
    <row r="105" spans="1:3" ht="15.75" thickBot="1" x14ac:dyDescent="0.3">
      <c r="A105" s="68" t="s">
        <v>112</v>
      </c>
      <c r="B105" s="143"/>
      <c r="C105" s="12"/>
    </row>
    <row r="106" spans="1:3" ht="15.75" thickTop="1" x14ac:dyDescent="0.25">
      <c r="A106" s="196" t="str">
        <f>IF(Data!W2=0,"Druh nemovité věci 38)*�","Druh nemovité věci 38)*")</f>
        <v>Druh nemovité věci 38)*</v>
      </c>
      <c r="B106" s="181" t="s">
        <v>8</v>
      </c>
      <c r="C106" s="182"/>
    </row>
    <row r="107" spans="1:3" x14ac:dyDescent="0.25">
      <c r="A107" s="68" t="str">
        <f>IF(Data!$W$2=0,"Specifikace druhu 39)*�",IF(OR(B106="jiné",B106="právo stavby"),"Specifikace druhu 39)","Specifikace druhu 39)*"))</f>
        <v>Specifikace druhu 39)*</v>
      </c>
      <c r="B107" s="89" t="s">
        <v>177</v>
      </c>
      <c r="C107" s="15"/>
    </row>
    <row r="108" spans="1:3" x14ac:dyDescent="0.25">
      <c r="A108" s="98" t="str">
        <f>IF(Data!W2=0,"Způsob nabytí 40)*        �","Způsob nabytí 40)*")</f>
        <v>Způsob nabytí 40)*</v>
      </c>
      <c r="B108" s="83" t="s">
        <v>9</v>
      </c>
      <c r="C108" s="297">
        <v>10</v>
      </c>
    </row>
    <row r="109" spans="1:3" x14ac:dyDescent="0.25">
      <c r="A109" s="99" t="s">
        <v>128</v>
      </c>
      <c r="B109" s="177"/>
      <c r="C109" s="12"/>
    </row>
    <row r="110" spans="1:3" x14ac:dyDescent="0.25">
      <c r="A110" s="98" t="str">
        <f>IF(OR(B106=Data!$I$4,B106=Data!$I$5,B106=Data!$I$6,B106=Data!$I$7,B106=Data!$I$3),"Obec - katastrální území*","Obec - katastrální území")</f>
        <v>Obec - katastrální území*</v>
      </c>
      <c r="B110" s="83"/>
      <c r="C110" s="12" t="s">
        <v>94</v>
      </c>
    </row>
    <row r="111" spans="1:3" x14ac:dyDescent="0.25">
      <c r="A111" s="97" t="str">
        <f>IF(OR(B106=Data!$I$4,B106=Data!$I$5,B106=Data!$I$6,B106=Data!$I$7,B106=Data!$I$3),"Číslo LV 42)*","Číslo LV 42)")</f>
        <v>Číslo LV 42)*</v>
      </c>
      <c r="B111" s="176"/>
      <c r="C111" s="12"/>
    </row>
    <row r="112" spans="1:3" x14ac:dyDescent="0.25">
      <c r="A112" s="98" t="str">
        <f>IF(OR(B106="Vyberte druh nemovité věci",B106="pozemek",B106="stavba",B106="jednotka",B106="právo stavby",B106="jiné"),"Parcelní číslo 42)*","Parcelní číslo 42)")</f>
        <v>Parcelní číslo 42)*</v>
      </c>
      <c r="B112" s="199"/>
      <c r="C112" s="111"/>
    </row>
    <row r="113" spans="1:3" x14ac:dyDescent="0.25">
      <c r="A113" s="180" t="str">
        <f>IF(OR(AND(B106="stavba",B107=Data!$M$31),AND(B106="stavba",B107=Data!$M$32),AND(B106="stavba",Oznámení!E99=Data!$M$29),AND(B106="stavba",B107="")),"Číslo popisné/evidenční 43)*",IF(OR(B106="jiné",B106="pozemek",B106="právo stavby",B106="jednotka",B107=Data!$M$30,B107=Data!$M$33,B107=Data!$M$34,B107=Data!$M$35),"Číslo popisné/evidenční 43)","Číslo popisné/evidenční 43)*"))</f>
        <v>Číslo popisné/evidenční 43)*</v>
      </c>
      <c r="B113" s="199"/>
      <c r="C113" s="68"/>
    </row>
    <row r="114" spans="1:3" x14ac:dyDescent="0.25">
      <c r="A114" s="180" t="s">
        <v>207</v>
      </c>
      <c r="B114" s="199"/>
      <c r="C114" s="68"/>
    </row>
    <row r="115" spans="1:3" x14ac:dyDescent="0.25">
      <c r="A115" s="98" t="str">
        <f>IF(Data!W2=0,"Vlastnictví 44)                 �","Vlastnictví 44)")</f>
        <v>Vlastnictví 44)</v>
      </c>
      <c r="B115" s="83" t="s">
        <v>19</v>
      </c>
      <c r="C115" s="111"/>
    </row>
    <row r="116" spans="1:3" ht="15.75" thickBot="1" x14ac:dyDescent="0.3">
      <c r="A116" s="152" t="s">
        <v>112</v>
      </c>
      <c r="B116" s="134"/>
      <c r="C116" s="121"/>
    </row>
    <row r="117" spans="1:3" ht="15.75" thickTop="1" x14ac:dyDescent="0.25">
      <c r="A117" s="195" t="str">
        <f>IF(Data!W2=0,"Druh nemovité věci 38)*�","Druh nemovité věci 38)*")</f>
        <v>Druh nemovité věci 38)*</v>
      </c>
      <c r="B117" s="83" t="s">
        <v>8</v>
      </c>
      <c r="C117" s="15"/>
    </row>
    <row r="118" spans="1:3" x14ac:dyDescent="0.25">
      <c r="A118" s="68" t="str">
        <f>IF(Data!$W$2=0,"Specifikace druhu 39)*�",IF(OR(B117="jiné",B117="právo stavby"),"Specifikace druhu 39)","Specifikace druhu 39)*"))</f>
        <v>Specifikace druhu 39)*</v>
      </c>
      <c r="B118" s="83" t="s">
        <v>177</v>
      </c>
      <c r="C118" s="15"/>
    </row>
    <row r="119" spans="1:3" x14ac:dyDescent="0.25">
      <c r="A119" s="97" t="str">
        <f>IF(Data!W2=0,"Způsob nabytí 40)*        �","Způsob nabytí 40)*")</f>
        <v>Způsob nabytí 40)*</v>
      </c>
      <c r="B119" s="83" t="s">
        <v>9</v>
      </c>
      <c r="C119" s="297">
        <v>11</v>
      </c>
    </row>
    <row r="120" spans="1:3" x14ac:dyDescent="0.25">
      <c r="A120" s="92" t="s">
        <v>128</v>
      </c>
      <c r="B120" s="177"/>
      <c r="C120" s="12"/>
    </row>
    <row r="121" spans="1:3" x14ac:dyDescent="0.25">
      <c r="A121" s="98" t="str">
        <f>IF(OR(B117=Data!$I$4,B117=Data!$I$5,B117=Data!$I$6,B117=Data!$I$7,B117=Data!$I$3),"Obec - katastrální území*","Obec - katastrální území")</f>
        <v>Obec - katastrální území*</v>
      </c>
      <c r="B121" s="83"/>
      <c r="C121" s="12" t="s">
        <v>94</v>
      </c>
    </row>
    <row r="122" spans="1:3" x14ac:dyDescent="0.25">
      <c r="A122" s="97" t="str">
        <f>IF(OR(B117=Data!$I$4,B117=Data!$I$5,B117=Data!$I$6,B117=Data!$I$7,B117=Data!$I$3),"Číslo LV 42)*","Číslo LV 42)")</f>
        <v>Číslo LV 42)*</v>
      </c>
      <c r="B122" s="176"/>
      <c r="C122" s="12"/>
    </row>
    <row r="123" spans="1:3" x14ac:dyDescent="0.25">
      <c r="A123" s="98" t="str">
        <f>IF(OR(B117="Vyberte druh nemovité věci",B117="pozemek",B117="stavba",B117="jednotka",B117="právo stavby",B117="jiné"),"Parcelní číslo 42)*","Parcelní číslo 42)")</f>
        <v>Parcelní číslo 42)*</v>
      </c>
      <c r="B123" s="199"/>
      <c r="C123" s="111"/>
    </row>
    <row r="124" spans="1:3" x14ac:dyDescent="0.25">
      <c r="A124" s="180" t="str">
        <f>IF(OR(AND(B117="stavba",B118=Data!$M$31),AND(B117="stavba",B118=Data!$M$32),AND(B117="stavba",Oznámení!E110=Data!$M$29),AND(B117="stavba",B118="")),"Číslo popisné/evidenční 43)*",IF(OR(B117="jiné",B117="pozemek",B117="právo stavby",B117="jednotka",B118=Data!$M$30,B118=Data!$M$33,B118=Data!$M$34,B118=Data!$M$35),"Číslo popisné/evidenční 43)","Číslo popisné/evidenční 43)*"))</f>
        <v>Číslo popisné/evidenční 43)*</v>
      </c>
      <c r="B124" s="199"/>
      <c r="C124" s="68"/>
    </row>
    <row r="125" spans="1:3" x14ac:dyDescent="0.25">
      <c r="A125" s="180" t="s">
        <v>207</v>
      </c>
      <c r="B125" s="199"/>
      <c r="C125" s="68"/>
    </row>
    <row r="126" spans="1:3" x14ac:dyDescent="0.25">
      <c r="A126" s="98" t="str">
        <f>IF(Data!W2=0,"Vlastnictví 44)                 �","Vlastnictví 44)")</f>
        <v>Vlastnictví 44)</v>
      </c>
      <c r="B126" s="83" t="s">
        <v>19</v>
      </c>
      <c r="C126" s="111"/>
    </row>
    <row r="127" spans="1:3" ht="15.75" thickBot="1" x14ac:dyDescent="0.3">
      <c r="A127" s="115" t="s">
        <v>112</v>
      </c>
      <c r="B127" s="143"/>
      <c r="C127" s="12"/>
    </row>
    <row r="128" spans="1:3" ht="15.75" thickTop="1" x14ac:dyDescent="0.25">
      <c r="A128" s="196" t="str">
        <f>IF(Data!W2=0,"Druh nemovité věci 38)*�","Druh nemovité věci 38)*")</f>
        <v>Druh nemovité věci 38)*</v>
      </c>
      <c r="B128" s="181" t="s">
        <v>8</v>
      </c>
      <c r="C128" s="182"/>
    </row>
    <row r="129" spans="1:3" x14ac:dyDescent="0.25">
      <c r="A129" s="68" t="str">
        <f>IF(Data!$W$2=0,"Specifikace druhu 39)*�",IF(OR(B128="jiné",B128="právo stavby"),"Specifikace druhu 39)","Specifikace druhu 39)*"))</f>
        <v>Specifikace druhu 39)*</v>
      </c>
      <c r="B129" s="89" t="s">
        <v>177</v>
      </c>
      <c r="C129" s="15"/>
    </row>
    <row r="130" spans="1:3" x14ac:dyDescent="0.25">
      <c r="A130" s="97" t="str">
        <f>IF(Data!W2=0,"Způsob nabytí 40)*        �","Způsob nabytí 40)*")</f>
        <v>Způsob nabytí 40)*</v>
      </c>
      <c r="B130" s="83" t="s">
        <v>9</v>
      </c>
      <c r="C130" s="297">
        <v>12</v>
      </c>
    </row>
    <row r="131" spans="1:3" x14ac:dyDescent="0.25">
      <c r="A131" s="92" t="s">
        <v>128</v>
      </c>
      <c r="B131" s="177"/>
      <c r="C131" s="12"/>
    </row>
    <row r="132" spans="1:3" x14ac:dyDescent="0.25">
      <c r="A132" s="98" t="str">
        <f>IF(OR(B128=Data!$I$4,B128=Data!$I$5,B128=Data!$I$6,B128=Data!$I$7,B128=Data!$I$3),"Obec - katastrální území*","Obec - katastrální území")</f>
        <v>Obec - katastrální území*</v>
      </c>
      <c r="B132" s="83"/>
      <c r="C132" s="12" t="s">
        <v>94</v>
      </c>
    </row>
    <row r="133" spans="1:3" x14ac:dyDescent="0.25">
      <c r="A133" s="97" t="str">
        <f>IF(OR(B128=Data!$I$4,B128=Data!$I$5,B128=Data!$I$6,B128=Data!$I$7,B128=Data!$I$3),"Číslo LV 42)*","Číslo LV 42)")</f>
        <v>Číslo LV 42)*</v>
      </c>
      <c r="B133" s="176"/>
      <c r="C133" s="12"/>
    </row>
    <row r="134" spans="1:3" x14ac:dyDescent="0.25">
      <c r="A134" s="98" t="str">
        <f>IF(OR(B128="Vyberte druh nemovité věci",B128="pozemek",B128="stavba",B128="jednotka",B128="právo stavby",B128="jiné"),"Parcelní číslo 42)*","Parcelní číslo 42)")</f>
        <v>Parcelní číslo 42)*</v>
      </c>
      <c r="B134" s="199"/>
      <c r="C134" s="111"/>
    </row>
    <row r="135" spans="1:3" x14ac:dyDescent="0.25">
      <c r="A135" s="180" t="str">
        <f>IF(OR(AND(B128="stavba",B129=Data!$M$31),AND(B128="stavba",B129=Data!$M$32),AND(B128="stavba",Oznámení!E121=Data!$M$29),AND(B128="stavba",B129="")),"Číslo popisné/evidenční 43)*",IF(OR(B128="jiné",B128="pozemek",B128="právo stavby",B128="jednotka",B129=Data!$M$30,B129=Data!$M$33,B129=Data!$M$34,B129=Data!$M$35),"Číslo popisné/evidenční 43)","Číslo popisné/evidenční 43)*"))</f>
        <v>Číslo popisné/evidenční 43)*</v>
      </c>
      <c r="B135" s="199"/>
      <c r="C135" s="68"/>
    </row>
    <row r="136" spans="1:3" x14ac:dyDescent="0.25">
      <c r="A136" s="180" t="s">
        <v>207</v>
      </c>
      <c r="B136" s="199"/>
      <c r="C136" s="68"/>
    </row>
    <row r="137" spans="1:3" x14ac:dyDescent="0.25">
      <c r="A137" s="98" t="str">
        <f>IF(Data!W2=0,"Vlastnictví 44)                 �","Vlastnictví 44)")</f>
        <v>Vlastnictví 44)</v>
      </c>
      <c r="B137" s="83" t="s">
        <v>19</v>
      </c>
      <c r="C137" s="111"/>
    </row>
    <row r="138" spans="1:3" ht="15.75" thickBot="1" x14ac:dyDescent="0.3">
      <c r="A138" s="136" t="s">
        <v>112</v>
      </c>
      <c r="B138" s="134"/>
      <c r="C138" s="121"/>
    </row>
    <row r="139" spans="1:3" ht="15.75" thickTop="1" x14ac:dyDescent="0.25">
      <c r="A139" s="68" t="str">
        <f>IF(Data!W2=0,"Druh nemovité věci 38)*�","Druh nemovité věci 38)*")</f>
        <v>Druh nemovité věci 38)*</v>
      </c>
      <c r="B139" s="89" t="s">
        <v>8</v>
      </c>
      <c r="C139" s="15"/>
    </row>
    <row r="140" spans="1:3" x14ac:dyDescent="0.25">
      <c r="A140" s="68" t="str">
        <f>IF(Data!$W$2=0,"Specifikace druhu 39)*�",IF(OR(B139="jiné",B139="právo stavby"),"Specifikace druhu 39)","Specifikace druhu 39)*"))</f>
        <v>Specifikace druhu 39)*</v>
      </c>
      <c r="B140" s="89" t="s">
        <v>177</v>
      </c>
      <c r="C140" s="15"/>
    </row>
    <row r="141" spans="1:3" x14ac:dyDescent="0.25">
      <c r="A141" s="97" t="str">
        <f>IF(Data!W2=0,"Způsob nabytí 40)*        �","Způsob nabytí 40)*")</f>
        <v>Způsob nabytí 40)*</v>
      </c>
      <c r="B141" s="83" t="s">
        <v>9</v>
      </c>
      <c r="C141" s="297">
        <v>13</v>
      </c>
    </row>
    <row r="142" spans="1:3" x14ac:dyDescent="0.25">
      <c r="A142" s="92" t="s">
        <v>128</v>
      </c>
      <c r="B142" s="177"/>
      <c r="C142" s="12"/>
    </row>
    <row r="143" spans="1:3" x14ac:dyDescent="0.25">
      <c r="A143" s="98" t="str">
        <f>IF(OR(B139=Data!$I$4,B139=Data!$I$5,B139=Data!$I$6,B139=Data!$I$7,B139=Data!$I$3),"Obec - katastrální území*","Obec - katastrální území")</f>
        <v>Obec - katastrální území*</v>
      </c>
      <c r="B143" s="83"/>
      <c r="C143" s="12" t="s">
        <v>94</v>
      </c>
    </row>
    <row r="144" spans="1:3" x14ac:dyDescent="0.25">
      <c r="A144" s="97" t="str">
        <f>IF(OR(B139=Data!$I$4,B139=Data!$I$5,B139=Data!$I$6,B139=Data!$I$7,B139=Data!$I$3),"Číslo LV 42)*","Číslo LV 42)")</f>
        <v>Číslo LV 42)*</v>
      </c>
      <c r="B144" s="176"/>
      <c r="C144" s="12"/>
    </row>
    <row r="145" spans="1:3" x14ac:dyDescent="0.25">
      <c r="A145" s="98" t="str">
        <f>IF(OR(B139="Vyberte druh nemovité věci",B139="pozemek",B139="stavba",B139="jednotka",B139="právo stavby",B139="jiné"),"Parcelní číslo 42)*","Parcelní číslo 42)")</f>
        <v>Parcelní číslo 42)*</v>
      </c>
      <c r="B145" s="199"/>
      <c r="C145" s="111"/>
    </row>
    <row r="146" spans="1:3" x14ac:dyDescent="0.25">
      <c r="A146" s="180" t="str">
        <f>IF(OR(AND(B139="stavba",B140=Data!$M$31),AND(B139="stavba",B140=Data!$M$32),AND(B139="stavba",Oznámení!B132=Data!$M$29),AND(B139="stavba",B140="")),"Číslo popisné/evidenční 43)*",IF(OR(B139="jiné",B139="pozemek",B139="právo stavby",B139="jednotka",B140=Data!$M$30,B140=Data!$M$33,B140=Data!$M$34,B140=Data!$M$35),"Číslo popisné/evidenční 43)","Číslo popisné/evidenční 43)*"))</f>
        <v>Číslo popisné/evidenční 43)*</v>
      </c>
      <c r="B146" s="199"/>
      <c r="C146" s="68"/>
    </row>
    <row r="147" spans="1:3" x14ac:dyDescent="0.25">
      <c r="A147" s="180" t="s">
        <v>207</v>
      </c>
      <c r="B147" s="199"/>
      <c r="C147" s="68"/>
    </row>
    <row r="148" spans="1:3" x14ac:dyDescent="0.25">
      <c r="A148" s="98" t="str">
        <f>IF(Data!W2=0,"Vlastnictví 44)                 �","Vlastnictví 44)")</f>
        <v>Vlastnictví 44)</v>
      </c>
      <c r="B148" s="83" t="s">
        <v>19</v>
      </c>
      <c r="C148" s="111"/>
    </row>
    <row r="149" spans="1:3" ht="15.75" thickBot="1" x14ac:dyDescent="0.3">
      <c r="A149" s="136" t="s">
        <v>112</v>
      </c>
      <c r="B149" s="134"/>
      <c r="C149" s="121"/>
    </row>
    <row r="150" spans="1:3" ht="15.75" thickTop="1" x14ac:dyDescent="0.25">
      <c r="B150" s="185"/>
    </row>
    <row r="151" spans="1:3" x14ac:dyDescent="0.25">
      <c r="A151" s="115" t="s">
        <v>109</v>
      </c>
      <c r="B151" s="308"/>
    </row>
    <row r="152" spans="1:3" x14ac:dyDescent="0.25">
      <c r="A152" s="15"/>
    </row>
    <row r="153" spans="1:3" x14ac:dyDescent="0.25">
      <c r="A153" s="15"/>
    </row>
    <row r="154" spans="1:3" x14ac:dyDescent="0.25">
      <c r="A154" s="12"/>
    </row>
    <row r="155" spans="1:3" x14ac:dyDescent="0.25">
      <c r="A155" s="12"/>
    </row>
    <row r="156" spans="1:3" x14ac:dyDescent="0.25">
      <c r="A156" s="12"/>
    </row>
    <row r="187" ht="24" customHeight="1" x14ac:dyDescent="0.25"/>
  </sheetData>
  <sheetProtection algorithmName="SHA-512" hashValue="DprDQGyVPQIB2rwitP8LmYoCgwfJ+Dl3OdtNJY8zb6CTMQSo5rxorBhoiK7Sg/q+AT3boMIhLbNXNaJ7IQXd5w==" saltValue="uVJuYjBFX/ZUWG+YFbhqUQ==" spinCount="100000" sheet="1" objects="1" scenarios="1"/>
  <mergeCells count="9">
    <mergeCell ref="A82:C83"/>
    <mergeCell ref="A1:C1"/>
    <mergeCell ref="B3:C3"/>
    <mergeCell ref="B5:C5"/>
    <mergeCell ref="A9:C10"/>
    <mergeCell ref="B7:C7"/>
    <mergeCell ref="B8:C8"/>
    <mergeCell ref="B6:C6"/>
    <mergeCell ref="A11:C12"/>
  </mergeCells>
  <conditionalFormatting sqref="D68 A13:B45 C14:C16 C18:C45 B3:C7 A4:A11 B9:C10 A82 A46:C81 A84:C149">
    <cfRule type="containsText" dxfId="28" priority="31" operator="containsText" text="Vyberte způsob nabytí">
      <formula>NOT(ISERROR(SEARCH("Vyberte způsob nabytí",A3)))</formula>
    </cfRule>
    <cfRule type="containsText" dxfId="27" priority="193" operator="containsText" text="Vyberte typ vlastnictví">
      <formula>NOT(ISERROR(SEARCH("Vyberte typ vlastnictví",A3)))</formula>
    </cfRule>
    <cfRule type="containsText" dxfId="26" priority="229" operator="containsText" text="Vyberte druh nemovité věci">
      <formula>NOT(ISERROR(SEARCH("Vyberte druh nemovité věci",A3)))</formula>
    </cfRule>
  </conditionalFormatting>
  <conditionalFormatting sqref="C14:C16 B13:B81 C18:C81 A13:A82 A84:C151">
    <cfRule type="containsText" dxfId="25" priority="30" operator="containsText" text="Vyberte specifikaci druhu">
      <formula>NOT(ISERROR(SEARCH("Vyberte specifikaci druhu",A13)))</formula>
    </cfRule>
  </conditionalFormatting>
  <conditionalFormatting sqref="B117:B119 B126 B128:B130 B137 B139:B141 B148 B84:B86 B93 B95:B97 B104 B106:B108 B115 B46:B48 B55 B57:B59 B66 B68:B70 B77 B13:B15 B22 B24:B26 B33 B35:B37 B44">
    <cfRule type="expression" dxfId="24" priority="29">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06 - Věci nemovité</oddHeader>
    <oddFooter>&amp;R&amp;8&amp;P</oddFooter>
    <firstFooter>&amp;C&amp;K00+000VYPLŇTE ČITELNĚ HŮLKOVÝM PÍSMEM&amp;R&amp;8&amp;P</firstFooter>
  </headerFooter>
  <rowBreaks count="1" manualBreakCount="1">
    <brk id="81" max="16383" man="1"/>
  </rowBreaks>
  <legacy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prompt="Vyberte z rozevíracího seznamu druh nemovité věci." xr:uid="{00000000-0002-0000-0700-000000000000}">
          <x14:formula1>
            <xm:f>Data!$I$3:$I$8</xm:f>
          </x14:formula1>
          <xm:sqref>B139 B68 B46 B57 B35 B24 B84 B106 B95 B117 B128 B13</xm:sqref>
        </x14:dataValidation>
        <x14:dataValidation type="list" allowBlank="1" showInputMessage="1" showErrorMessage="1" prompt="Vyberte z rozevíracího seznamu způsob nabytí." xr:uid="{00000000-0002-0000-0700-000001000000}">
          <x14:formula1>
            <xm:f>Data!$J$3:$J$11</xm:f>
          </x14:formula1>
          <xm:sqref>B141 B48 B59 B70 B37 B15 B26 B86 B108 B97 B130 B119</xm:sqref>
        </x14:dataValidation>
        <x14:dataValidation type="list" allowBlank="1" showInputMessage="1" showErrorMessage="1" prompt="Vyberte z rozevíracího seznamu typ vlastnictví." xr:uid="{00000000-0002-0000-0700-000002000000}">
          <x14:formula1>
            <xm:f>Data!$K$3:$K$6</xm:f>
          </x14:formula1>
          <xm:sqref>B148 B55 B66 B77 B44 B22 B33 B93 B115 B104 B137 B126</xm:sqref>
        </x14:dataValidation>
        <x14:dataValidation type="list" allowBlank="1" showInputMessage="1" showErrorMessage="1" prompt="Vyberte z rozevíracího seznamu specifikaci druhu." xr:uid="{00000000-0002-0000-0700-000003000000}">
          <x14:formula1>
            <xm:f>Data!$L$87:$L$97</xm:f>
          </x14:formula1>
          <xm:sqref>B85</xm:sqref>
        </x14:dataValidation>
        <x14:dataValidation type="list" allowBlank="1" showInputMessage="1" showErrorMessage="1" prompt="Vyberte z rozevíracího seznamu specifikaci druhu." xr:uid="{00000000-0002-0000-0700-000004000000}">
          <x14:formula1>
            <xm:f>Data!$L$51:$L$61</xm:f>
          </x14:formula1>
          <xm:sqref>B47</xm:sqref>
        </x14:dataValidation>
        <x14:dataValidation type="list" allowBlank="1" showInputMessage="1" showErrorMessage="1" prompt="Vyberte z rozevíracího seznamu specifikaci druhu." xr:uid="{00000000-0002-0000-0700-000005000000}">
          <x14:formula1>
            <xm:f>Data!$L$63:$L$73</xm:f>
          </x14:formula1>
          <xm:sqref>B58</xm:sqref>
        </x14:dataValidation>
        <x14:dataValidation type="list" allowBlank="1" showInputMessage="1" showErrorMessage="1" prompt="Vyberte z rozevíracího seznamu specifikaci druhu." xr:uid="{00000000-0002-0000-0700-000006000000}">
          <x14:formula1>
            <xm:f>Data!$L$75:$L$85</xm:f>
          </x14:formula1>
          <xm:sqref>B69</xm:sqref>
        </x14:dataValidation>
        <x14:dataValidation type="list" allowBlank="1" showInputMessage="1" showErrorMessage="1" prompt="Vyberte z rozevíracího seznamu specifikaci druhu." xr:uid="{00000000-0002-0000-0700-000007000000}">
          <x14:formula1>
            <xm:f>Data!$L$15:$L$25</xm:f>
          </x14:formula1>
          <xm:sqref>B14</xm:sqref>
        </x14:dataValidation>
        <x14:dataValidation type="list" allowBlank="1" showInputMessage="1" showErrorMessage="1" prompt="Vyberte z rozevíracího seznamu specifikaci druhu." xr:uid="{00000000-0002-0000-0700-000008000000}">
          <x14:formula1>
            <xm:f>Data!$L$27:$L$37</xm:f>
          </x14:formula1>
          <xm:sqref>B25</xm:sqref>
        </x14:dataValidation>
        <x14:dataValidation type="list" allowBlank="1" showInputMessage="1" showErrorMessage="1" prompt="Vyberte z rozevíracího seznamu specifikaci druhu." xr:uid="{00000000-0002-0000-0700-000009000000}">
          <x14:formula1>
            <xm:f>Data!$L$39:$L$49</xm:f>
          </x14:formula1>
          <xm:sqref>B36</xm:sqref>
        </x14:dataValidation>
        <x14:dataValidation type="list" allowBlank="1" showInputMessage="1" showErrorMessage="1" prompt="Vyberte z rozevíracího seznamu specifikaci druhu." xr:uid="{00000000-0002-0000-0700-00000A000000}">
          <x14:formula1>
            <xm:f>Data!$L$147:$L$157</xm:f>
          </x14:formula1>
          <xm:sqref>B140</xm:sqref>
        </x14:dataValidation>
        <x14:dataValidation type="list" allowBlank="1" showInputMessage="1" showErrorMessage="1" prompt="Vyberte z rozevíracího seznamu specifikaci druhu." xr:uid="{00000000-0002-0000-0700-00000B000000}">
          <x14:formula1>
            <xm:f>Data!$L$99:$L$109</xm:f>
          </x14:formula1>
          <xm:sqref>B96</xm:sqref>
        </x14:dataValidation>
        <x14:dataValidation type="list" allowBlank="1" showInputMessage="1" showErrorMessage="1" prompt="Vyberte z rozevíracího seznamu specifikaci druhu." xr:uid="{00000000-0002-0000-0700-00000C000000}">
          <x14:formula1>
            <xm:f>Data!$L$111:$L$121</xm:f>
          </x14:formula1>
          <xm:sqref>B107</xm:sqref>
        </x14:dataValidation>
        <x14:dataValidation type="list" allowBlank="1" showInputMessage="1" showErrorMessage="1" prompt="Vyberte z rozevíracího seznamu specifikaci druhu." xr:uid="{00000000-0002-0000-0700-00000D000000}">
          <x14:formula1>
            <xm:f>Data!$L$123:$L$133</xm:f>
          </x14:formula1>
          <xm:sqref>B118</xm:sqref>
        </x14:dataValidation>
        <x14:dataValidation type="list" allowBlank="1" showInputMessage="1" showErrorMessage="1" prompt="Vyberte z rozevíracího seznamu specifikaci druhu." xr:uid="{00000000-0002-0000-0700-00000E000000}">
          <x14:formula1>
            <xm:f>Data!$L$135:$L$145</xm:f>
          </x14:formula1>
          <xm:sqref>B129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8"/>
  <dimension ref="A1:L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2" max="12" width="20.28515625" customWidth="1"/>
  </cols>
  <sheetData>
    <row r="1" spans="1:12" x14ac:dyDescent="0.25">
      <c r="A1" s="494"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94"/>
      <c r="C1" s="494"/>
      <c r="E1" s="214">
        <f>Data!W2</f>
        <v>1</v>
      </c>
      <c r="L1" s="1"/>
    </row>
    <row r="2" spans="1:12" x14ac:dyDescent="0.25">
      <c r="L2" s="227"/>
    </row>
    <row r="3" spans="1:12" x14ac:dyDescent="0.25">
      <c r="A3" s="203" t="s">
        <v>320</v>
      </c>
      <c r="B3" s="495" t="s">
        <v>105</v>
      </c>
      <c r="C3" s="495"/>
      <c r="L3" s="1"/>
    </row>
    <row r="4" spans="1:12" x14ac:dyDescent="0.25">
      <c r="A4" s="112"/>
      <c r="B4" s="112" t="s">
        <v>82</v>
      </c>
      <c r="C4" s="114"/>
      <c r="L4" s="1"/>
    </row>
    <row r="5" spans="1:12" x14ac:dyDescent="0.25">
      <c r="A5" s="4" t="s">
        <v>161</v>
      </c>
      <c r="B5" s="490" t="str">
        <f>IF(Oznámení!B8="","",CONCATENATE(Oznámení!B8,", nar. ",TEXT(Oznámení!B9,"dd.mm.rrrr")))</f>
        <v/>
      </c>
      <c r="C5" s="491"/>
      <c r="L5" s="21"/>
    </row>
    <row r="6" spans="1:12" ht="15" customHeight="1" x14ac:dyDescent="0.25">
      <c r="A6" s="4" t="s">
        <v>162</v>
      </c>
      <c r="B6" s="490" t="str">
        <f>IF(Oznámení!B19="","",Oznámení!B19)</f>
        <v/>
      </c>
      <c r="C6" s="491"/>
      <c r="L6" s="8"/>
    </row>
    <row r="7" spans="1:12" x14ac:dyDescent="0.25">
      <c r="A7" s="4" t="s">
        <v>155</v>
      </c>
      <c r="B7" s="490" t="str">
        <f>IF(Data!W2=1,"Výstupní oznámení; řádné",IF(Data!W2=2,"Výstupní oznámení; doplnění",IF(Data!W2=0,"Výstupní oznámení;       ⃝   řádné              ⃝   doplnění")))</f>
        <v>Výstupní oznámení; řádné</v>
      </c>
      <c r="C7" s="491"/>
      <c r="L7" s="1"/>
    </row>
    <row r="8" spans="1:12" x14ac:dyDescent="0.25">
      <c r="A8" s="4" t="s">
        <v>156</v>
      </c>
      <c r="B8" s="492" t="str">
        <f>CONCATENATE(TEXT(Oznámení!B26,"dd.mm.rrrr")," - ",IF(Oznámení!B27="","",TEXT(Oznámení!B27,"dd.mm.rrrr")))</f>
        <v xml:space="preserve">01.01.2023 - </v>
      </c>
      <c r="C8" s="493"/>
      <c r="L8" s="1"/>
    </row>
    <row r="9" spans="1:12" ht="9.75" customHeight="1" x14ac:dyDescent="0.25">
      <c r="A9" s="429" t="s">
        <v>113</v>
      </c>
      <c r="B9" s="430"/>
      <c r="C9" s="431"/>
      <c r="L9" s="8"/>
    </row>
    <row r="10" spans="1:12" ht="9.75" customHeight="1" x14ac:dyDescent="0.25">
      <c r="A10" s="432"/>
      <c r="B10" s="433"/>
      <c r="C10" s="434"/>
      <c r="L10" s="1"/>
    </row>
    <row r="11" spans="1:12" x14ac:dyDescent="0.25">
      <c r="A11" s="96" t="str">
        <f>IF(Data!W2=0,"Druh 47)*            �","Druh 47)*")</f>
        <v>Druh 47)*</v>
      </c>
      <c r="B11" s="209" t="s">
        <v>26</v>
      </c>
      <c r="L11" s="1"/>
    </row>
    <row r="12" spans="1:12" x14ac:dyDescent="0.25">
      <c r="A12" s="96" t="s">
        <v>129</v>
      </c>
      <c r="B12" s="83"/>
      <c r="C12" s="75"/>
      <c r="L12" s="1"/>
    </row>
    <row r="13" spans="1:12" x14ac:dyDescent="0.25">
      <c r="A13" s="107" t="s">
        <v>5</v>
      </c>
      <c r="B13" s="372"/>
      <c r="C13" s="59"/>
      <c r="L13" s="1"/>
    </row>
    <row r="14" spans="1:12" x14ac:dyDescent="0.25">
      <c r="A14" s="115" t="str">
        <f>IF(Data!W2=0,"Vlastnictví 49)     �","Vlastnictví 49)")</f>
        <v>Vlastnictví 49)</v>
      </c>
      <c r="B14" s="83" t="s">
        <v>19</v>
      </c>
      <c r="C14" s="57"/>
      <c r="L14" s="8"/>
    </row>
    <row r="15" spans="1:12" x14ac:dyDescent="0.25">
      <c r="A15" s="93" t="s">
        <v>168</v>
      </c>
      <c r="B15" s="178"/>
      <c r="C15" s="11"/>
      <c r="L15" s="1"/>
    </row>
    <row r="16" spans="1:12" ht="15.75" thickBot="1" x14ac:dyDescent="0.3">
      <c r="A16" s="154" t="s">
        <v>114</v>
      </c>
      <c r="B16" s="134"/>
      <c r="C16" s="121"/>
      <c r="L16" s="108"/>
    </row>
    <row r="17" spans="1:12" ht="15.75" thickTop="1" x14ac:dyDescent="0.25">
      <c r="A17" s="96" t="str">
        <f>IF(Data!W2=0,"Druh 47)*            �","Druh 47)*")</f>
        <v>Druh 47)*</v>
      </c>
      <c r="B17" s="89" t="s">
        <v>26</v>
      </c>
      <c r="C17" s="15"/>
      <c r="L17" s="38"/>
    </row>
    <row r="18" spans="1:12" x14ac:dyDescent="0.25">
      <c r="A18" s="96" t="s">
        <v>129</v>
      </c>
      <c r="B18" s="83"/>
      <c r="C18" s="75"/>
      <c r="L18" s="1"/>
    </row>
    <row r="19" spans="1:12" x14ac:dyDescent="0.25">
      <c r="A19" s="107" t="s">
        <v>5</v>
      </c>
      <c r="B19" s="372"/>
      <c r="C19" s="59"/>
      <c r="L19" s="1"/>
    </row>
    <row r="20" spans="1:12" x14ac:dyDescent="0.25">
      <c r="A20" s="115" t="str">
        <f>IF(Data!W2=0,"Vlastnictví 49)     �","Vlastnictví 49)")</f>
        <v>Vlastnictví 49)</v>
      </c>
      <c r="B20" s="83" t="s">
        <v>19</v>
      </c>
      <c r="C20" s="57"/>
      <c r="L20" s="1"/>
    </row>
    <row r="21" spans="1:12" x14ac:dyDescent="0.25">
      <c r="A21" s="93" t="s">
        <v>168</v>
      </c>
      <c r="B21" s="178"/>
      <c r="C21" s="11"/>
    </row>
    <row r="22" spans="1:12" ht="15.75" thickBot="1" x14ac:dyDescent="0.3">
      <c r="A22" s="154" t="s">
        <v>114</v>
      </c>
      <c r="B22" s="134"/>
      <c r="C22" s="121"/>
      <c r="L22" s="214"/>
    </row>
    <row r="23" spans="1:12" ht="15.75" thickTop="1" x14ac:dyDescent="0.25">
      <c r="A23" s="96" t="str">
        <f>IF(Data!W2=0,"Druh 47)*            �","Druh 47)*")</f>
        <v>Druh 47)*</v>
      </c>
      <c r="B23" s="89" t="s">
        <v>26</v>
      </c>
      <c r="C23" s="15"/>
    </row>
    <row r="24" spans="1:12" x14ac:dyDescent="0.25">
      <c r="A24" s="96" t="s">
        <v>129</v>
      </c>
      <c r="B24" s="83"/>
      <c r="C24" s="75"/>
    </row>
    <row r="25" spans="1:12" x14ac:dyDescent="0.25">
      <c r="A25" s="107" t="s">
        <v>5</v>
      </c>
      <c r="B25" s="372"/>
      <c r="C25" s="59"/>
    </row>
    <row r="26" spans="1:12" x14ac:dyDescent="0.25">
      <c r="A26" s="115" t="str">
        <f>IF(Data!W2=0,"Vlastnictví 49)     �","Vlastnictví 49)")</f>
        <v>Vlastnictví 49)</v>
      </c>
      <c r="B26" s="83" t="s">
        <v>19</v>
      </c>
      <c r="C26" s="57"/>
    </row>
    <row r="27" spans="1:12" x14ac:dyDescent="0.25">
      <c r="A27" s="93" t="s">
        <v>168</v>
      </c>
      <c r="B27" s="178"/>
      <c r="C27" s="11"/>
    </row>
    <row r="28" spans="1:12" ht="15.75" thickBot="1" x14ac:dyDescent="0.3">
      <c r="A28" s="154" t="s">
        <v>114</v>
      </c>
      <c r="B28" s="134"/>
      <c r="C28" s="121"/>
    </row>
    <row r="29" spans="1:12" ht="15.75" thickTop="1" x14ac:dyDescent="0.25">
      <c r="A29" s="96" t="str">
        <f>IF(Data!W2=0,"Druh 47)*            �","Druh 47)*")</f>
        <v>Druh 47)*</v>
      </c>
      <c r="B29" s="89" t="s">
        <v>26</v>
      </c>
      <c r="C29" s="15"/>
    </row>
    <row r="30" spans="1:12" x14ac:dyDescent="0.25">
      <c r="A30" s="96" t="s">
        <v>129</v>
      </c>
      <c r="B30" s="83"/>
      <c r="C30" s="75"/>
    </row>
    <row r="31" spans="1:12" x14ac:dyDescent="0.25">
      <c r="A31" s="107" t="s">
        <v>5</v>
      </c>
      <c r="B31" s="372"/>
      <c r="C31" s="59"/>
    </row>
    <row r="32" spans="1:12" x14ac:dyDescent="0.25">
      <c r="A32" s="115" t="str">
        <f>IF(Data!W2=0,"Vlastnictví 49)     �","Vlastnictví 49)")</f>
        <v>Vlastnictví 49)</v>
      </c>
      <c r="B32" s="83" t="s">
        <v>19</v>
      </c>
      <c r="C32" s="57"/>
    </row>
    <row r="33" spans="1:3" x14ac:dyDescent="0.25">
      <c r="A33" s="93" t="s">
        <v>168</v>
      </c>
      <c r="B33" s="178"/>
      <c r="C33" s="11"/>
    </row>
    <row r="34" spans="1:3" ht="15.75" thickBot="1" x14ac:dyDescent="0.3">
      <c r="A34" s="154" t="s">
        <v>114</v>
      </c>
      <c r="B34" s="134"/>
      <c r="C34" s="121"/>
    </row>
    <row r="35" spans="1:3" ht="15.75" thickTop="1" x14ac:dyDescent="0.25">
      <c r="A35" s="96" t="str">
        <f>IF(Data!W2=0,"Druh 47)*            �","Druh 47)*")</f>
        <v>Druh 47)*</v>
      </c>
      <c r="B35" s="89" t="s">
        <v>26</v>
      </c>
      <c r="C35" s="15"/>
    </row>
    <row r="36" spans="1:3" x14ac:dyDescent="0.25">
      <c r="A36" s="96" t="s">
        <v>129</v>
      </c>
      <c r="B36" s="83"/>
      <c r="C36" s="75"/>
    </row>
    <row r="37" spans="1:3" x14ac:dyDescent="0.25">
      <c r="A37" s="107" t="s">
        <v>5</v>
      </c>
      <c r="B37" s="372"/>
      <c r="C37" s="59"/>
    </row>
    <row r="38" spans="1:3" x14ac:dyDescent="0.25">
      <c r="A38" s="115" t="str">
        <f>IF(Data!W2=0,"Vlastnictví 49)     �","Vlastnictví 49)")</f>
        <v>Vlastnictví 49)</v>
      </c>
      <c r="B38" s="83" t="s">
        <v>19</v>
      </c>
      <c r="C38" s="57"/>
    </row>
    <row r="39" spans="1:3" x14ac:dyDescent="0.25">
      <c r="A39" s="93" t="s">
        <v>168</v>
      </c>
      <c r="B39" s="178"/>
      <c r="C39" s="11"/>
    </row>
    <row r="40" spans="1:3" ht="15.75" thickBot="1" x14ac:dyDescent="0.3">
      <c r="A40" s="154" t="s">
        <v>114</v>
      </c>
      <c r="B40" s="134"/>
      <c r="C40" s="121"/>
    </row>
    <row r="41" spans="1:3" ht="15.75" thickTop="1" x14ac:dyDescent="0.25">
      <c r="A41" s="96" t="str">
        <f>IF(Data!W2=0,"Druh 47)*            �","Druh 47)*")</f>
        <v>Druh 47)*</v>
      </c>
      <c r="B41" s="89" t="s">
        <v>26</v>
      </c>
      <c r="C41" s="15"/>
    </row>
    <row r="42" spans="1:3" x14ac:dyDescent="0.25">
      <c r="A42" s="96" t="s">
        <v>129</v>
      </c>
      <c r="B42" s="83"/>
      <c r="C42" s="75"/>
    </row>
    <row r="43" spans="1:3" x14ac:dyDescent="0.25">
      <c r="A43" s="107" t="s">
        <v>5</v>
      </c>
      <c r="B43" s="372"/>
      <c r="C43" s="59"/>
    </row>
    <row r="44" spans="1:3" x14ac:dyDescent="0.25">
      <c r="A44" s="115" t="str">
        <f>IF(Data!W2=0,"Vlastnictví 49)     �","Vlastnictví 49)")</f>
        <v>Vlastnictví 49)</v>
      </c>
      <c r="B44" s="83" t="s">
        <v>19</v>
      </c>
      <c r="C44" s="57"/>
    </row>
    <row r="45" spans="1:3" x14ac:dyDescent="0.25">
      <c r="A45" s="93" t="s">
        <v>168</v>
      </c>
      <c r="B45" s="178"/>
      <c r="C45" s="11"/>
    </row>
    <row r="46" spans="1:3" ht="15.75" thickBot="1" x14ac:dyDescent="0.3">
      <c r="A46" s="154" t="s">
        <v>114</v>
      </c>
      <c r="B46" s="134"/>
      <c r="C46" s="121"/>
    </row>
    <row r="47" spans="1:3" ht="15.75" thickTop="1" x14ac:dyDescent="0.25">
      <c r="A47" s="96" t="str">
        <f>IF(Data!W2=0,"Druh 47)*            �","Druh 47)*")</f>
        <v>Druh 47)*</v>
      </c>
      <c r="B47" s="83" t="s">
        <v>26</v>
      </c>
      <c r="C47" s="15"/>
    </row>
    <row r="48" spans="1:3" x14ac:dyDescent="0.25">
      <c r="A48" s="96" t="s">
        <v>129</v>
      </c>
      <c r="B48" s="83"/>
      <c r="C48" s="75"/>
    </row>
    <row r="49" spans="1:3" x14ac:dyDescent="0.25">
      <c r="A49" s="107" t="s">
        <v>5</v>
      </c>
      <c r="B49" s="372"/>
      <c r="C49" s="59"/>
    </row>
    <row r="50" spans="1:3" x14ac:dyDescent="0.25">
      <c r="A50" s="115" t="str">
        <f>IF(Data!W2=0,"Vlastnictví 49)     �","Vlastnictví 49)")</f>
        <v>Vlastnictví 49)</v>
      </c>
      <c r="B50" s="83" t="s">
        <v>19</v>
      </c>
      <c r="C50" s="57"/>
    </row>
    <row r="51" spans="1:3" x14ac:dyDescent="0.25">
      <c r="A51" s="93" t="s">
        <v>168</v>
      </c>
      <c r="B51" s="178"/>
      <c r="C51" s="11"/>
    </row>
    <row r="52" spans="1:3" ht="15.75" thickBot="1" x14ac:dyDescent="0.3">
      <c r="A52" s="154" t="s">
        <v>114</v>
      </c>
      <c r="B52" s="134"/>
      <c r="C52" s="121"/>
    </row>
    <row r="53" spans="1:3" ht="15.75" thickTop="1" x14ac:dyDescent="0.25">
      <c r="A53" s="96" t="str">
        <f>IF(Data!W2=0,"Druh 47)*            �","Druh 47)*")</f>
        <v>Druh 47)*</v>
      </c>
      <c r="B53" s="89" t="s">
        <v>26</v>
      </c>
      <c r="C53" s="15"/>
    </row>
    <row r="54" spans="1:3" x14ac:dyDescent="0.25">
      <c r="A54" s="96" t="s">
        <v>129</v>
      </c>
      <c r="B54" s="83"/>
      <c r="C54" s="75"/>
    </row>
    <row r="55" spans="1:3" x14ac:dyDescent="0.25">
      <c r="A55" s="107" t="s">
        <v>5</v>
      </c>
      <c r="B55" s="372"/>
      <c r="C55" s="59"/>
    </row>
    <row r="56" spans="1:3" x14ac:dyDescent="0.25">
      <c r="A56" s="115" t="str">
        <f>IF(Data!W2=0,"Vlastnictví 49)     �","Vlastnictví 49)")</f>
        <v>Vlastnictví 49)</v>
      </c>
      <c r="B56" s="83" t="s">
        <v>19</v>
      </c>
      <c r="C56" s="57"/>
    </row>
    <row r="57" spans="1:3" x14ac:dyDescent="0.25">
      <c r="A57" s="93" t="s">
        <v>168</v>
      </c>
      <c r="B57" s="178"/>
      <c r="C57" s="11"/>
    </row>
    <row r="58" spans="1:3" ht="15.75" thickBot="1" x14ac:dyDescent="0.3">
      <c r="A58" s="154" t="s">
        <v>114</v>
      </c>
      <c r="B58" s="134"/>
      <c r="C58" s="121"/>
    </row>
    <row r="59" spans="1:3" ht="15.75" thickTop="1" x14ac:dyDescent="0.25">
      <c r="A59" s="96" t="str">
        <f>IF(Data!W2=0,"Druh 47)*            �","Druh 47)*")</f>
        <v>Druh 47)*</v>
      </c>
      <c r="B59" s="89" t="s">
        <v>26</v>
      </c>
      <c r="C59" s="15"/>
    </row>
    <row r="60" spans="1:3" x14ac:dyDescent="0.25">
      <c r="A60" s="96" t="s">
        <v>129</v>
      </c>
      <c r="B60" s="83"/>
      <c r="C60" s="75"/>
    </row>
    <row r="61" spans="1:3" x14ac:dyDescent="0.25">
      <c r="A61" s="107" t="s">
        <v>5</v>
      </c>
      <c r="B61" s="372"/>
      <c r="C61" s="59"/>
    </row>
    <row r="62" spans="1:3" x14ac:dyDescent="0.25">
      <c r="A62" s="115" t="str">
        <f>IF(Data!W2=0,"Vlastnictví 49)     �","Vlastnictví 49)")</f>
        <v>Vlastnictví 49)</v>
      </c>
      <c r="B62" s="83" t="s">
        <v>19</v>
      </c>
      <c r="C62" s="57"/>
    </row>
    <row r="63" spans="1:3" x14ac:dyDescent="0.25">
      <c r="A63" s="93" t="s">
        <v>168</v>
      </c>
      <c r="B63" s="178"/>
      <c r="C63" s="11"/>
    </row>
    <row r="64" spans="1:3" ht="15.75" thickBot="1" x14ac:dyDescent="0.3">
      <c r="A64" s="154" t="s">
        <v>114</v>
      </c>
      <c r="B64" s="134"/>
      <c r="C64" s="121"/>
    </row>
    <row r="65" spans="1:3" ht="15.75" thickTop="1" x14ac:dyDescent="0.25">
      <c r="A65" s="96" t="str">
        <f>IF(Data!W2=0,"Druh 47)*            �","Druh 47)*")</f>
        <v>Druh 47)*</v>
      </c>
      <c r="B65" s="89" t="s">
        <v>26</v>
      </c>
      <c r="C65" s="15"/>
    </row>
    <row r="66" spans="1:3" x14ac:dyDescent="0.25">
      <c r="A66" s="96" t="s">
        <v>129</v>
      </c>
      <c r="B66" s="83"/>
      <c r="C66" s="75"/>
    </row>
    <row r="67" spans="1:3" x14ac:dyDescent="0.25">
      <c r="A67" s="107" t="s">
        <v>5</v>
      </c>
      <c r="B67" s="372"/>
      <c r="C67" s="59"/>
    </row>
    <row r="68" spans="1:3" x14ac:dyDescent="0.25">
      <c r="A68" s="115" t="str">
        <f>IF(Data!W2=0,"Vlastnictví 49)     �","Vlastnictví 49)")</f>
        <v>Vlastnictví 49)</v>
      </c>
      <c r="B68" s="83" t="s">
        <v>19</v>
      </c>
      <c r="C68" s="57"/>
    </row>
    <row r="69" spans="1:3" x14ac:dyDescent="0.25">
      <c r="A69" s="93" t="s">
        <v>168</v>
      </c>
      <c r="B69" s="178"/>
      <c r="C69" s="11"/>
    </row>
    <row r="70" spans="1:3" ht="15.75" thickBot="1" x14ac:dyDescent="0.3">
      <c r="A70" s="154" t="s">
        <v>114</v>
      </c>
      <c r="B70" s="134"/>
      <c r="C70" s="121"/>
    </row>
    <row r="71" spans="1:3" ht="15.75" thickTop="1" x14ac:dyDescent="0.25">
      <c r="A71" s="96" t="str">
        <f>IF(Data!W2=0,"Druh 47)*            �","Druh 47)*")</f>
        <v>Druh 47)*</v>
      </c>
      <c r="B71" s="89" t="s">
        <v>26</v>
      </c>
      <c r="C71" s="15"/>
    </row>
    <row r="72" spans="1:3" x14ac:dyDescent="0.25">
      <c r="A72" s="96" t="s">
        <v>129</v>
      </c>
      <c r="B72" s="83"/>
      <c r="C72" s="75"/>
    </row>
    <row r="73" spans="1:3" x14ac:dyDescent="0.25">
      <c r="A73" s="107" t="s">
        <v>5</v>
      </c>
      <c r="B73" s="372"/>
      <c r="C73" s="59"/>
    </row>
    <row r="74" spans="1:3" x14ac:dyDescent="0.25">
      <c r="A74" s="115" t="str">
        <f>IF(Data!W2=0,"Vlastnictví 49)     �","Vlastnictví 49)")</f>
        <v>Vlastnictví 49)</v>
      </c>
      <c r="B74" s="83" t="s">
        <v>19</v>
      </c>
      <c r="C74" s="57"/>
    </row>
    <row r="75" spans="1:3" x14ac:dyDescent="0.25">
      <c r="A75" s="93" t="s">
        <v>168</v>
      </c>
      <c r="B75" s="178"/>
      <c r="C75" s="11"/>
    </row>
    <row r="76" spans="1:3" ht="15.75" thickBot="1" x14ac:dyDescent="0.3">
      <c r="A76" s="154" t="s">
        <v>114</v>
      </c>
      <c r="B76" s="134"/>
      <c r="C76" s="121"/>
    </row>
    <row r="77" spans="1:3" ht="15.75" thickTop="1" x14ac:dyDescent="0.25">
      <c r="A77" s="96" t="str">
        <f>IF(Data!W2=0,"Druh 47)*            �","Druh 47)*")</f>
        <v>Druh 47)*</v>
      </c>
      <c r="B77" s="89" t="s">
        <v>26</v>
      </c>
      <c r="C77" s="15"/>
    </row>
    <row r="78" spans="1:3" x14ac:dyDescent="0.25">
      <c r="A78" s="96" t="s">
        <v>129</v>
      </c>
      <c r="B78" s="83"/>
      <c r="C78" s="75"/>
    </row>
    <row r="79" spans="1:3" x14ac:dyDescent="0.25">
      <c r="A79" s="107" t="s">
        <v>5</v>
      </c>
      <c r="B79" s="372"/>
      <c r="C79" s="59"/>
    </row>
    <row r="80" spans="1:3" x14ac:dyDescent="0.25">
      <c r="A80" s="115" t="str">
        <f>IF(Data!W2=0,"Vlastnictví 49)     �","Vlastnictví 49)")</f>
        <v>Vlastnictví 49)</v>
      </c>
      <c r="B80" s="83" t="s">
        <v>19</v>
      </c>
      <c r="C80" s="57"/>
    </row>
    <row r="81" spans="1:3" x14ac:dyDescent="0.25">
      <c r="A81" s="93" t="s">
        <v>168</v>
      </c>
      <c r="B81" s="178"/>
      <c r="C81" s="11"/>
    </row>
    <row r="82" spans="1:3" ht="15.75" thickBot="1" x14ac:dyDescent="0.3">
      <c r="A82" s="154" t="s">
        <v>114</v>
      </c>
      <c r="B82" s="134"/>
      <c r="C82" s="121"/>
    </row>
    <row r="83" spans="1:3" ht="15.75" thickTop="1" x14ac:dyDescent="0.25"/>
    <row r="84" spans="1:3" x14ac:dyDescent="0.25">
      <c r="A84" s="202" t="s">
        <v>109</v>
      </c>
      <c r="B84" s="307"/>
    </row>
  </sheetData>
  <sheetProtection algorithmName="SHA-512" hashValue="NNr9N4ph9ewq8PMSdxwA3oL40bJnohwOW3DGSGCepLMKXqbhqZgEzqJCnmi8sPMvSFb/yOT/45W/WqaJH70a1A==" saltValue="PJ8Q7TFpopLLr85VBcNDrg==" spinCount="100000" sheet="1" objects="1" scenarios="1"/>
  <mergeCells count="7">
    <mergeCell ref="A1:C1"/>
    <mergeCell ref="B3:C3"/>
    <mergeCell ref="B5:C5"/>
    <mergeCell ref="A9:C10"/>
    <mergeCell ref="B7:C7"/>
    <mergeCell ref="B8:C8"/>
    <mergeCell ref="B6:C6"/>
  </mergeCells>
  <conditionalFormatting sqref="C12:C1048576 A11:B1048576 F1:XFD1048576 B3:C7 E12:E1048576 E1:E10 B9:C10 D1:D1048576 A4:A10">
    <cfRule type="containsText" dxfId="23" priority="25" operator="containsText" text="Vyberte typ vlastnictví">
      <formula>NOT(ISERROR(SEARCH("Vyberte typ vlastnictví",A1)))</formula>
    </cfRule>
    <cfRule type="containsText" dxfId="22" priority="44" operator="containsText" text="Vyberte druh">
      <formula>NOT(ISERROR(SEARCH("Vyberte druh",A1)))</formula>
    </cfRule>
  </conditionalFormatting>
  <conditionalFormatting sqref="B11 B14 B17 B20 B23 B26 B29 B32 B35 B38 B41 B44 B47 B50 B53 B56 B59 B62 B65 B68 B71 B74 B77 B80">
    <cfRule type="expression" dxfId="21" priority="7">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&amp;P&amp;R&amp;10List č. 07 - Cenné papíry, zaknihované cenné papíry nebo práva s nimi spojená</oddHeader>
    <oddFooter>&amp;R&amp;8&amp;P</oddFooter>
    <firstFooter>&amp;C&amp;K00+000VYPLŇTE ČITELNĚ HŮLKOVÝM PÍSMEM&amp;R&amp;10&amp;P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typ vlastnictví." xr:uid="{00000000-0002-0000-0800-000000000000}">
          <x14:formula1>
            <xm:f>Data!$O$3:$O$6</xm:f>
          </x14:formula1>
          <xm:sqref>B50 B14 B44 B38 B32 B26 B20 B56 B62 B68 B74 B80</xm:sqref>
        </x14:dataValidation>
        <x14:dataValidation type="list" allowBlank="1" showInputMessage="1" showErrorMessage="1" prompt="Vyberte z rozevíracího seznamu druh." xr:uid="{00000000-0002-0000-0800-000001000000}">
          <x14:formula1>
            <xm:f>Data!$N$3:$N$11</xm:f>
          </x14:formula1>
          <xm:sqref>B47 B11 B41 B35 B29 B23 B17 B59 B65 B71 B77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16</vt:i4>
      </vt:variant>
    </vt:vector>
  </HeadingPairs>
  <TitlesOfParts>
    <vt:vector size="31" baseType="lpstr">
      <vt:lpstr>Oznámení</vt:lpstr>
      <vt:lpstr>Data</vt:lpstr>
      <vt:lpstr>List č. 01</vt:lpstr>
      <vt:lpstr>List č. 02</vt:lpstr>
      <vt:lpstr>List č. 03</vt:lpstr>
      <vt:lpstr>List č. 04</vt:lpstr>
      <vt:lpstr>List č. 05</vt:lpstr>
      <vt:lpstr>List č. 06</vt:lpstr>
      <vt:lpstr>List č. 07</vt:lpstr>
      <vt:lpstr>List č. 08</vt:lpstr>
      <vt:lpstr>List č. 09</vt:lpstr>
      <vt:lpstr>List č. 10 - právnická osoba</vt:lpstr>
      <vt:lpstr>List č. 10 - fyzická osoba</vt:lpstr>
      <vt:lpstr>List č. 10 - jiný zdroj</vt:lpstr>
      <vt:lpstr>List č. 11</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10 - fyzická osoba'!Názvy_tisku</vt:lpstr>
      <vt:lpstr>'List č. 10 - jiný zdroj'!Názvy_tisku</vt:lpstr>
      <vt:lpstr>'List č. 10 - právnická osoba'!Názvy_tisku</vt:lpstr>
      <vt:lpstr>'List č. 11'!Názvy_tisku</vt:lpstr>
      <vt:lpstr>Data!Oblast_tisku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Kraval Jiří</cp:lastModifiedBy>
  <cp:lastPrinted>2021-12-10T09:00:53Z</cp:lastPrinted>
  <dcterms:created xsi:type="dcterms:W3CDTF">2017-08-22T05:51:55Z</dcterms:created>
  <dcterms:modified xsi:type="dcterms:W3CDTF">2024-05-23T12:29:16Z</dcterms:modified>
</cp:coreProperties>
</file>